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montesinos\Desktop\"/>
    </mc:Choice>
  </mc:AlternateContent>
  <bookViews>
    <workbookView xWindow="0" yWindow="0" windowWidth="13125" windowHeight="6105"/>
  </bookViews>
  <sheets>
    <sheet name="Indice" sheetId="98" r:id="rId1"/>
    <sheet name="Cuadro 1" sheetId="1" r:id="rId2"/>
    <sheet name="Cuadro 2" sheetId="2" r:id="rId3"/>
    <sheet name="Cuadro 3" sheetId="3" r:id="rId4"/>
    <sheet name="Cuadro 4" sheetId="4" r:id="rId5"/>
    <sheet name="Cuadro 5" sheetId="5" r:id="rId6"/>
    <sheet name="Cuadro 6" sheetId="6" r:id="rId7"/>
    <sheet name="Cuadro 7" sheetId="7" r:id="rId8"/>
    <sheet name="Cuadro 8" sheetId="8" r:id="rId9"/>
    <sheet name="Cuadro 9" sheetId="9" r:id="rId10"/>
    <sheet name="Cuadro 10" sheetId="10" r:id="rId11"/>
    <sheet name="Cuadro 11" sheetId="11" r:id="rId12"/>
    <sheet name="Cuadro 12" sheetId="12" r:id="rId13"/>
    <sheet name="Cuadro 13" sheetId="13" r:id="rId14"/>
    <sheet name="Cuadro 14" sheetId="14" r:id="rId15"/>
    <sheet name="Cuadro 15" sheetId="15" r:id="rId16"/>
    <sheet name="Cuadro 16" sheetId="16" r:id="rId17"/>
    <sheet name="Cuadro 17" sheetId="17" r:id="rId18"/>
    <sheet name="Cuadro 18" sheetId="18" r:id="rId19"/>
    <sheet name="Cuadro 19" sheetId="19" r:id="rId20"/>
    <sheet name="Cuadro 20" sheetId="20" r:id="rId21"/>
    <sheet name="Cuadro 21" sheetId="21" r:id="rId22"/>
    <sheet name="Cuadro 22" sheetId="22" r:id="rId23"/>
    <sheet name="Cuadro 23" sheetId="23" r:id="rId24"/>
    <sheet name="Cuadro 24" sheetId="24" r:id="rId25"/>
    <sheet name="Cuadro 25" sheetId="25" r:id="rId26"/>
    <sheet name="Cuadro 26" sheetId="26" r:id="rId27"/>
    <sheet name="Cuadro 27" sheetId="27" r:id="rId28"/>
    <sheet name="Cuadro 28" sheetId="28" r:id="rId29"/>
    <sheet name="Cuadro 29" sheetId="29" r:id="rId30"/>
    <sheet name="Cuadro 30" sheetId="30" r:id="rId31"/>
    <sheet name="Cuadro 31" sheetId="31" r:id="rId32"/>
    <sheet name="Cuadro 32" sheetId="32" r:id="rId33"/>
    <sheet name="Cuadro 33" sheetId="33" r:id="rId34"/>
    <sheet name="Cuadro 34" sheetId="34" r:id="rId35"/>
    <sheet name="Cuadro 35" sheetId="35" r:id="rId36"/>
    <sheet name="Cuadro 36" sheetId="36" r:id="rId37"/>
    <sheet name="Cuadro 37" sheetId="37" r:id="rId38"/>
    <sheet name="Cuadro 38" sheetId="38" r:id="rId39"/>
    <sheet name="Cuadro 39" sheetId="39" r:id="rId40"/>
    <sheet name="Cuadro 40" sheetId="40" r:id="rId41"/>
    <sheet name="Cuadro 41" sheetId="41" r:id="rId42"/>
    <sheet name="Cuadro 42" sheetId="42" r:id="rId43"/>
    <sheet name="Cuadro 43" sheetId="43" r:id="rId44"/>
    <sheet name="Cuadro 44" sheetId="44" r:id="rId45"/>
    <sheet name="Cuadro 45" sheetId="45" r:id="rId46"/>
    <sheet name="Cuadro 46" sheetId="46" r:id="rId47"/>
    <sheet name="Cuadro 47" sheetId="47" r:id="rId48"/>
    <sheet name="Cuadro 48" sheetId="48" r:id="rId49"/>
    <sheet name="Cuadro 49" sheetId="49" r:id="rId50"/>
    <sheet name="Cuadro 50" sheetId="50" r:id="rId51"/>
    <sheet name="Cuadro 51" sheetId="51" r:id="rId52"/>
    <sheet name="Cuadro 52" sheetId="52" r:id="rId53"/>
    <sheet name="Cuadro 53" sheetId="53" r:id="rId54"/>
    <sheet name="Cuadro 54" sheetId="54" r:id="rId55"/>
    <sheet name="Cuadro 55" sheetId="55" r:id="rId56"/>
    <sheet name="Cuadro 56" sheetId="56" r:id="rId57"/>
    <sheet name="Cuadro 57" sheetId="57" r:id="rId58"/>
    <sheet name="Cuadro 58" sheetId="58" r:id="rId59"/>
    <sheet name="Cuadro 59" sheetId="59" r:id="rId60"/>
    <sheet name="Cuadro 60" sheetId="60" r:id="rId61"/>
    <sheet name="Cuadro 61" sheetId="61" r:id="rId62"/>
    <sheet name="Cuadro 62" sheetId="62" r:id="rId63"/>
    <sheet name="Cuadro 63" sheetId="63" r:id="rId64"/>
    <sheet name="Cuadro 64" sheetId="64" r:id="rId65"/>
    <sheet name="Cuadro 65" sheetId="65" r:id="rId66"/>
    <sheet name="Cuadro 66" sheetId="66" r:id="rId67"/>
    <sheet name="Cuadro 67" sheetId="67" r:id="rId68"/>
    <sheet name="Cuadro 68" sheetId="68" r:id="rId69"/>
    <sheet name="Cuadro 69" sheetId="69" r:id="rId70"/>
    <sheet name="Cuadro 70" sheetId="70" r:id="rId71"/>
    <sheet name="Cuadro 71" sheetId="71" r:id="rId72"/>
    <sheet name="Cuadro 72" sheetId="72" r:id="rId73"/>
    <sheet name="Cuadro 73" sheetId="73" r:id="rId74"/>
    <sheet name="Cuadro 74" sheetId="74" r:id="rId75"/>
    <sheet name="Cuadro 75" sheetId="75" r:id="rId76"/>
    <sheet name="Cuadro 76" sheetId="76" r:id="rId77"/>
    <sheet name="Cuadro 77" sheetId="77" r:id="rId78"/>
    <sheet name="Cuadro 78" sheetId="78" r:id="rId79"/>
    <sheet name="Cuadro 79" sheetId="79" r:id="rId80"/>
    <sheet name="Cuadro 80" sheetId="80" r:id="rId81"/>
    <sheet name="Cuadro 81" sheetId="81" r:id="rId82"/>
    <sheet name="Cuadro 82" sheetId="82" r:id="rId83"/>
    <sheet name="Cuadro 83" sheetId="83" r:id="rId84"/>
    <sheet name="Cuadro 84" sheetId="84" r:id="rId85"/>
    <sheet name="Cuadro 85" sheetId="85" r:id="rId86"/>
    <sheet name="Cuadro 86" sheetId="86" r:id="rId87"/>
    <sheet name="Cuadro 87" sheetId="87" r:id="rId88"/>
    <sheet name="Cuadro 88" sheetId="88" r:id="rId89"/>
    <sheet name="Cuadro 89" sheetId="89" r:id="rId90"/>
    <sheet name="Cuadro 90" sheetId="90" r:id="rId91"/>
    <sheet name="Cuadro 91" sheetId="91" r:id="rId92"/>
    <sheet name="Cuadro 92" sheetId="92" r:id="rId93"/>
    <sheet name="Cuadro 93" sheetId="93" r:id="rId94"/>
    <sheet name="Cuadro 94" sheetId="94" r:id="rId95"/>
    <sheet name="Cuadro 95" sheetId="95" r:id="rId96"/>
    <sheet name="Cuadro 96" sheetId="96" r:id="rId97"/>
    <sheet name="Cuadro 97" sheetId="97" r:id="rId9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97" l="1"/>
  <c r="A1" i="96"/>
  <c r="A1" i="95"/>
  <c r="A1" i="94"/>
  <c r="A1" i="93"/>
  <c r="A1" i="92"/>
  <c r="A1" i="91"/>
  <c r="A1" i="90"/>
  <c r="A1" i="89"/>
  <c r="A1" i="88"/>
  <c r="A1" i="87"/>
  <c r="A1" i="86"/>
  <c r="A1" i="85"/>
  <c r="A1" i="84"/>
  <c r="A1" i="83"/>
  <c r="A1" i="82"/>
  <c r="A1" i="81"/>
  <c r="A1" i="80"/>
  <c r="A1" i="79"/>
  <c r="A1" i="78"/>
  <c r="A1" i="77"/>
  <c r="A1" i="76"/>
  <c r="A1" i="75"/>
  <c r="A1" i="74"/>
  <c r="A1" i="73"/>
  <c r="A1" i="72"/>
  <c r="A1" i="71"/>
  <c r="A1" i="70"/>
  <c r="A1" i="69"/>
  <c r="A1" i="68"/>
  <c r="A1" i="67"/>
  <c r="A1" i="66"/>
  <c r="A1" i="65"/>
  <c r="A1" i="64"/>
  <c r="A1" i="63"/>
  <c r="A1" i="62"/>
  <c r="A1" i="61"/>
  <c r="A1" i="60"/>
  <c r="A1" i="59"/>
  <c r="A1" i="58"/>
  <c r="A1" i="57"/>
  <c r="A1" i="56"/>
  <c r="A1" i="55"/>
  <c r="A1" i="54"/>
  <c r="A1" i="53"/>
  <c r="A1" i="52"/>
  <c r="A1" i="51"/>
  <c r="A1" i="50"/>
  <c r="A1" i="49"/>
  <c r="A1" i="48"/>
  <c r="A1" i="47"/>
  <c r="A1" i="46"/>
  <c r="A1" i="45"/>
  <c r="A1" i="44"/>
  <c r="A1" i="43"/>
  <c r="A1" i="42"/>
  <c r="A1" i="41"/>
  <c r="A1" i="40"/>
  <c r="A1" i="39"/>
  <c r="A1" i="38"/>
  <c r="A1" i="37"/>
  <c r="A1" i="36"/>
  <c r="A1" i="35"/>
  <c r="A1" i="34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1" i="1"/>
  <c r="G98" i="98"/>
  <c r="G97" i="98"/>
  <c r="G96" i="98"/>
  <c r="G95" i="98"/>
  <c r="G94" i="98"/>
  <c r="G93" i="98"/>
  <c r="G92" i="98"/>
  <c r="G91" i="98"/>
  <c r="G90" i="98"/>
  <c r="G89" i="98"/>
  <c r="G88" i="98"/>
  <c r="G87" i="98"/>
  <c r="G86" i="98"/>
  <c r="G85" i="98"/>
  <c r="G84" i="98"/>
  <c r="G83" i="98"/>
  <c r="G82" i="98"/>
  <c r="G81" i="98"/>
  <c r="G80" i="98"/>
  <c r="G79" i="98"/>
  <c r="G78" i="98"/>
  <c r="G77" i="98"/>
  <c r="G76" i="98"/>
  <c r="G75" i="98"/>
  <c r="G74" i="98"/>
  <c r="G73" i="98"/>
  <c r="G72" i="98"/>
  <c r="G71" i="98"/>
  <c r="G70" i="98"/>
  <c r="G69" i="98"/>
  <c r="G68" i="98"/>
  <c r="G67" i="98"/>
  <c r="G66" i="98"/>
  <c r="G65" i="98"/>
  <c r="G64" i="98"/>
  <c r="G63" i="98"/>
  <c r="G62" i="98"/>
  <c r="G61" i="98"/>
  <c r="G60" i="98"/>
  <c r="G59" i="98"/>
  <c r="G58" i="98"/>
  <c r="G57" i="98"/>
  <c r="G56" i="98"/>
  <c r="G55" i="98"/>
  <c r="G54" i="98"/>
  <c r="G53" i="98"/>
  <c r="G52" i="98"/>
  <c r="G51" i="98"/>
  <c r="G50" i="98"/>
  <c r="G49" i="98"/>
  <c r="G48" i="98"/>
  <c r="G47" i="98"/>
  <c r="G46" i="98"/>
  <c r="G45" i="98"/>
  <c r="G44" i="98"/>
  <c r="G43" i="98"/>
  <c r="G42" i="98"/>
  <c r="G41" i="98"/>
  <c r="G40" i="98"/>
  <c r="G39" i="98"/>
  <c r="G38" i="98"/>
  <c r="G37" i="98"/>
  <c r="G36" i="98"/>
  <c r="G35" i="98"/>
  <c r="G34" i="98"/>
  <c r="G33" i="98"/>
  <c r="G32" i="98"/>
  <c r="G31" i="98"/>
  <c r="G30" i="98"/>
  <c r="G29" i="98"/>
  <c r="G28" i="98"/>
  <c r="G27" i="98"/>
  <c r="G26" i="98"/>
  <c r="G25" i="98"/>
  <c r="G24" i="98"/>
  <c r="G23" i="98"/>
  <c r="G22" i="98"/>
  <c r="G21" i="98"/>
  <c r="G20" i="98"/>
  <c r="G19" i="98"/>
  <c r="G18" i="98"/>
  <c r="G17" i="98"/>
  <c r="G16" i="98"/>
  <c r="G15" i="98"/>
  <c r="G14" i="98"/>
  <c r="G13" i="98"/>
  <c r="G12" i="98"/>
  <c r="G11" i="98"/>
  <c r="G10" i="98"/>
  <c r="G9" i="98"/>
  <c r="G8" i="98"/>
  <c r="G7" i="98"/>
  <c r="G6" i="98"/>
  <c r="G5" i="98"/>
  <c r="G4" i="98"/>
  <c r="G3" i="98"/>
  <c r="G2" i="98"/>
</calcChain>
</file>

<file path=xl/sharedStrings.xml><?xml version="1.0" encoding="utf-8"?>
<sst xmlns="http://schemas.openxmlformats.org/spreadsheetml/2006/main" count="3715" uniqueCount="1451">
  <si>
    <t>N°</t>
  </si>
  <si>
    <t>Sección</t>
  </si>
  <si>
    <t>Cuadro</t>
  </si>
  <si>
    <t>Variable</t>
  </si>
  <si>
    <t>División Político Administrativa</t>
  </si>
  <si>
    <t>Valores validos (n)</t>
  </si>
  <si>
    <t>Indicador (hipervínculo)</t>
  </si>
  <si>
    <t>Comportamiento lector en el hogar</t>
  </si>
  <si>
    <t>Durante el último mes, usted o algún miembro de su hogar realizó las siguientes actividades con niños, niñas o adolescentes menores de 14 años: Leer(les) en voz alta</t>
  </si>
  <si>
    <t>rph_comp_lector_actividades_a</t>
  </si>
  <si>
    <t>País</t>
  </si>
  <si>
    <t>Durante el último mes, usted o algún miembro de su hogar realizó las siguientes actividades con niños, niñas o adolescentes menores de 14 años: Cantar canciones con letra</t>
  </si>
  <si>
    <t>rph_comp_lector_actividades_b</t>
  </si>
  <si>
    <t>Durante el último mes, usted o algún miembro de su hogar realizó las siguientes actividades con niños, niñas o adolescentes menores de 14 años: Jugar con trabalenguas, rimas o adivinanzas</t>
  </si>
  <si>
    <t>rph_comp_lector_actividades_c</t>
  </si>
  <si>
    <t>Durante el último mes, usted o algún miembro de su hogar realizó las siguientes actividades con niños, niñas o adolescentes menores de 14 años: Regalarle o comprarle libros, periódicos, revistas, historietas, comics u otras publicaciones impresas o digitales</t>
  </si>
  <si>
    <t>rph_comp_lector_actividades_d</t>
  </si>
  <si>
    <t>Durante el último mes, usted o algún miembro de su hogar realizó las siguientes actividades con niños, niñas o adolescentes menores de 14 años: Contar un relato, cuento, historia o recitar</t>
  </si>
  <si>
    <t>rph_comp_lector_actividades_e</t>
  </si>
  <si>
    <t>Durante el último mes, usted o algún miembro de su hogar realizó las siguientes actividades con niños, niñas o adolescentes menores de 14 años: Incentivarles a leer solos/as</t>
  </si>
  <si>
    <t>rph_comp_lector_actividades_f</t>
  </si>
  <si>
    <t>Durante el último mes, usted o algún miembro de su hogar realizó las siguientes actividades con niños, niñas o adolescentes menores de 14 años: Escribir textos con distintos propósitos</t>
  </si>
  <si>
    <t>rph_comp_lector_actividades_g</t>
  </si>
  <si>
    <t>Durante el último mes, usted o algún miembro de su hogar realizó las siguientes actividades con niños, niñas o adolescentes menores de 14 años: Recomendarle lecturas, autores/as, textos o publicaciones</t>
  </si>
  <si>
    <t>rph_comp_lector_actividades_h</t>
  </si>
  <si>
    <t>¿Cuántos libros hay en su hogar?</t>
  </si>
  <si>
    <t>rph_comp_lector_libros</t>
  </si>
  <si>
    <t>Cultura general</t>
  </si>
  <si>
    <t>Durante el último mes, ¿en cuál o cuáles de las siguientes actividades encontradas en espacios públicos se ha detenido de manera voluntaria por al menos unos minutos?</t>
  </si>
  <si>
    <t>cultura_general_4</t>
  </si>
  <si>
    <t>Caracterización de actividades culturales</t>
  </si>
  <si>
    <t>¿Cuánto tiempo se demoró en llegar a esa obra de teatro?_x000D_</t>
  </si>
  <si>
    <t>teatro_tiempo</t>
  </si>
  <si>
    <t>¿Fue solo/a o con otras personas? Obra de teatro</t>
  </si>
  <si>
    <t>teatro_comp_a</t>
  </si>
  <si>
    <t>La última vez, ¿fue pagado o gratuito? Obra de teatro</t>
  </si>
  <si>
    <t>teatro_pago</t>
  </si>
  <si>
    <t>¿Cuál fue el principal motivo por el que asistió en esa ocasión? Obra de teatro</t>
  </si>
  <si>
    <t>teatro_motivo</t>
  </si>
  <si>
    <t>¿Cuánto tiempo se demoró en llegar a ese espectáculo de danza?</t>
  </si>
  <si>
    <t>danza_tiempo</t>
  </si>
  <si>
    <t>¿Fue solo/a o con otras personas? Espectáculo de danza</t>
  </si>
  <si>
    <t>danza_comp_a</t>
  </si>
  <si>
    <t>La última vez, ¿fue pagado o gratuito? Espectáculo de danza</t>
  </si>
  <si>
    <t>danza_pago</t>
  </si>
  <si>
    <t>¿Cuál fue el principal motivo por el que asistió en esa ocasión? Espectáculo de danza</t>
  </si>
  <si>
    <t>danza_motivo</t>
  </si>
  <si>
    <t>¿Cuánto tiempo se demoró en llegar a ese concierto o recital de música en vivo?</t>
  </si>
  <si>
    <t>musica_tiempo</t>
  </si>
  <si>
    <t>¿Fue solo/a o con otras personas? Concierto y/o recital de música en vivo</t>
  </si>
  <si>
    <t>musica_comp_a</t>
  </si>
  <si>
    <t>La última vez, ¿fue pagado o gratuito? Concierto y/o recital de música en vivo</t>
  </si>
  <si>
    <t>musica_pago</t>
  </si>
  <si>
    <t>¿Cuál fue el principal motivo por el que asistió en esa ocasión? Concierto y/o recital de música en vivo</t>
  </si>
  <si>
    <t>musica_motivo</t>
  </si>
  <si>
    <t>¿Cuánto tiempo se demoró en llegar a ese cine?</t>
  </si>
  <si>
    <t>cine_tiempo</t>
  </si>
  <si>
    <t>¿Fue solo/a o con otras personas? Cine</t>
  </si>
  <si>
    <t>cine_comp_a</t>
  </si>
  <si>
    <t>La última vez, ¿fue pagado o gratuito? Cine</t>
  </si>
  <si>
    <t>cine_pago</t>
  </si>
  <si>
    <t>¿Cuál fue el principal motivo por el que asistió en esa ocasión? Cine</t>
  </si>
  <si>
    <t>cine_motivo</t>
  </si>
  <si>
    <t>¿Cuánto tiempo se demoró en llegar a esa exposición o ferial artesanal?_x000D_</t>
  </si>
  <si>
    <t>artesania_tiempo</t>
  </si>
  <si>
    <t>¿Fue solo/a o con otras personas? Exposición y/o feria artesanal</t>
  </si>
  <si>
    <t>artesania_comp_a</t>
  </si>
  <si>
    <t>La última vez, ¿fue pagado o gratuito? Exposición y/o feria artesanal</t>
  </si>
  <si>
    <t>artesania_pago</t>
  </si>
  <si>
    <t>¿Cuál fue el principal motivo por el que asistió en esa ocasión? Exposición y/o feria artesanal</t>
  </si>
  <si>
    <t>artesania_motivo</t>
  </si>
  <si>
    <t>¿Cuánto tiempo se demoró en llegar a esa exposición de arte?</t>
  </si>
  <si>
    <t>arte_tiempo</t>
  </si>
  <si>
    <t>¿Fue solo/a o con otras personas? Exposición de arte</t>
  </si>
  <si>
    <t>arte_comp_a</t>
  </si>
  <si>
    <t>La última vez, ¿fue pagado o gratuito? Exposición de arte</t>
  </si>
  <si>
    <t>arte_pago</t>
  </si>
  <si>
    <t>¿Cuál fue el principal motivo por el que asistió en esa ocasión? Exposición de arte</t>
  </si>
  <si>
    <t>arte_motivo</t>
  </si>
  <si>
    <t>¿Cuánto tiempo se demoró en llegar a ese rito, ceremonia o festividad? Rito, ceremonia, festividad o práctica de pueblos originarios y/o tribal afrodescendiente chileno</t>
  </si>
  <si>
    <t>ppoo_tiempo</t>
  </si>
  <si>
    <t>¿Fue solo/a o con otras personas? Rito, ceremonia, festividad o práctica de pueblos originarios y/o tribal afrodescendiente chileno</t>
  </si>
  <si>
    <t>ppoo_comp_a</t>
  </si>
  <si>
    <t>¿Cuánto tiempo se demoró en llegar a esa fiesta de tipo religioso?</t>
  </si>
  <si>
    <t>religion_tiempo</t>
  </si>
  <si>
    <t>¿Fue solo/a o con otras personas? Fiesta de tipo religioso o ceremonial</t>
  </si>
  <si>
    <t>religion_comp_a</t>
  </si>
  <si>
    <t>¿Intentó ir a una de estas actividades y no pudo? (Considera todas las actividades culturales previamente consultadas)</t>
  </si>
  <si>
    <t>mot_no_asist_1</t>
  </si>
  <si>
    <t>¿Cuál fue el principal motivo por el cual no fuiste a esa actividad? (Considera la actividad cultural de mayor interés para el informante)</t>
  </si>
  <si>
    <t>mot_no_asist_3</t>
  </si>
  <si>
    <t>Caracterización de infraestructuras culturales</t>
  </si>
  <si>
    <t>¿Cuánto tiempo se demoró en llegar a esa biblioteca?</t>
  </si>
  <si>
    <t>biblio_tiempo</t>
  </si>
  <si>
    <t>¿Fue solo/a o con otras personas? Biblioteca</t>
  </si>
  <si>
    <t>biblio_comp_a</t>
  </si>
  <si>
    <t>¿Qué tipo de actividad realizó? Biblioteca</t>
  </si>
  <si>
    <t>biblio_act</t>
  </si>
  <si>
    <t>¿Cuánto tiempo se demoró en llegar a ese museo?_x000D_</t>
  </si>
  <si>
    <t>museo_tiempo</t>
  </si>
  <si>
    <t>¿Fue solo/a o con otras personas? Museo</t>
  </si>
  <si>
    <t>museo_comp_a</t>
  </si>
  <si>
    <t>¿Qué tipo de actividad realizó? Museo</t>
  </si>
  <si>
    <t>museo_act</t>
  </si>
  <si>
    <t>¿Cuánto tiempo se demoró en llegar a ese centro cultural?</t>
  </si>
  <si>
    <t>cc_tiempo</t>
  </si>
  <si>
    <t>¿Fue solo/a o con otras personas? Centro cultural</t>
  </si>
  <si>
    <t>cc_comp_a</t>
  </si>
  <si>
    <t>¿Qué tipo de actividad realizó? Centro cultural</t>
  </si>
  <si>
    <t>cc_act</t>
  </si>
  <si>
    <t>Comportamiento lector del informante</t>
  </si>
  <si>
    <t>En los últimos 12 meses, ¿con qué frecuencia ha leído periódicos, diarios y/o revistas?</t>
  </si>
  <si>
    <t>lectura_diarios</t>
  </si>
  <si>
    <t>¿En qué formato lee diarios, periódicos o revistas?</t>
  </si>
  <si>
    <t>lectura_diarios_form</t>
  </si>
  <si>
    <t>En los últimos 12 meses, ¿con qué frecuencia ha leído libros durante al menos 15 minutos?</t>
  </si>
  <si>
    <t>lectura_libros</t>
  </si>
  <si>
    <t>¿En qué formato lee libros?</t>
  </si>
  <si>
    <t>lectura_libros_form</t>
  </si>
  <si>
    <t>En los últimos 12 meses, ¿con qué frecuencia ha leído cómics, historietas, manga y/o novelas gráficas durante al menos 15 minutos?</t>
  </si>
  <si>
    <t>lectura_comic</t>
  </si>
  <si>
    <t>¿En qué formato lee cómics, historietas, manga y/o novelas gráficas?</t>
  </si>
  <si>
    <t>lectura_comic_form</t>
  </si>
  <si>
    <t>En los últimos 12 meses, ¿con qué frecuencia ha leído informes laborales, textos escolares y/o artículos académicos durante al menos 15 minutos?</t>
  </si>
  <si>
    <t>lectura_laboral</t>
  </si>
  <si>
    <t>¿En qué formatos lee informes laborales, textos escolares y/o artículos académicos?</t>
  </si>
  <si>
    <t>lectura_laboral_form</t>
  </si>
  <si>
    <t>En los últimos 12 meses, ¿con qué frecuencia ha leído correos electrónicos, redes sociales, foros, páginas web excluyendo diarios, periódicos y revistas durante al menos 15 minutos?</t>
  </si>
  <si>
    <t>lectura_otro</t>
  </si>
  <si>
    <t>Cuando usted lee, lo hace por:</t>
  </si>
  <si>
    <t>lectura_tipo</t>
  </si>
  <si>
    <t>¿Lee en otros idiomas además del español?</t>
  </si>
  <si>
    <t>lectura_idioma</t>
  </si>
  <si>
    <t>¿Qué tipo de lector se considera?</t>
  </si>
  <si>
    <t>lectura_auto</t>
  </si>
  <si>
    <t>¿Cuál es el principal motivo por el que usted lee?</t>
  </si>
  <si>
    <t>lectura_motivo</t>
  </si>
  <si>
    <t>¿Cuál es el principal motivo por el que usted no lee?</t>
  </si>
  <si>
    <t>lectura_no_motivo</t>
  </si>
  <si>
    <t>Generalmente ¿Cómo adquiere los libros?</t>
  </si>
  <si>
    <t>libros_compra</t>
  </si>
  <si>
    <t>Entorno digital</t>
  </si>
  <si>
    <t>¿Con qué frecuencia usted juega videojuegos? Incluya videojuegos de celular, tablet, consola y/o computador</t>
  </si>
  <si>
    <t>videojuegos_frec</t>
  </si>
  <si>
    <t>Independiente de la pregunta anterior, usted busca, descarga o juega videojuegos en línea</t>
  </si>
  <si>
    <t>internet_videojuegos</t>
  </si>
  <si>
    <t>Busca, descarga y/o escucha música en línea por algún servicio de streaming o radio online</t>
  </si>
  <si>
    <t>internet_musica</t>
  </si>
  <si>
    <t>Escucha podcast en línea</t>
  </si>
  <si>
    <t>internet_podcast</t>
  </si>
  <si>
    <t>Ve conciertos y/o recitales de música</t>
  </si>
  <si>
    <t>internet_conciertos</t>
  </si>
  <si>
    <t>Ve obras de teatro, ópera o danza</t>
  </si>
  <si>
    <t>internet_teatro</t>
  </si>
  <si>
    <t>Busca, descarga o ve películas o series en línea</t>
  </si>
  <si>
    <t>internet_pelicula</t>
  </si>
  <si>
    <t>Visita o accede a servicio en línea de espacios patrimoniales</t>
  </si>
  <si>
    <t>internet_infra</t>
  </si>
  <si>
    <t>¿Cuál es el principal lugar donde acostumbra a realizar estas actividades?</t>
  </si>
  <si>
    <t>internet_lugar</t>
  </si>
  <si>
    <t>¿Usted juega videojuegos mientras lee libros, revistas o periódicos?</t>
  </si>
  <si>
    <t>sim_a</t>
  </si>
  <si>
    <t>¿Usted juega videojuegos mientras ve televisión, películas, series o videos?</t>
  </si>
  <si>
    <t>sim_b</t>
  </si>
  <si>
    <t>¿Usted juega videojuegos mientras escucha música, podcasts o audiolibros?</t>
  </si>
  <si>
    <t>sim_c</t>
  </si>
  <si>
    <t>¿Usted juega videojuegos mientras navega por las redes sociales?</t>
  </si>
  <si>
    <t>sim_d</t>
  </si>
  <si>
    <t>¿Usted navega por redes sociales mientras lee libros, revistas o periódicos?</t>
  </si>
  <si>
    <t>sim_e</t>
  </si>
  <si>
    <t>¿Usted navega por redes sociales mientras ve televisión, películas o series?</t>
  </si>
  <si>
    <t>sim_f</t>
  </si>
  <si>
    <t>¿Usted navega por las redes sociales mientras escucha música, podcasts o audiolibros?</t>
  </si>
  <si>
    <t>sim_g</t>
  </si>
  <si>
    <t>¿Usted escucha música, podcast o audiolibros mientras lee libros, revistas o periódicos?</t>
  </si>
  <si>
    <t>sim_h</t>
  </si>
  <si>
    <t>¿Usted escucha música, podcast o audiolibros mientras ve televisión, películas o series?</t>
  </si>
  <si>
    <t>sim_i</t>
  </si>
  <si>
    <t>¿Usted ve televisión, películas o series mientras lee libros, revistas o periódicos?</t>
  </si>
  <si>
    <t>sim_j</t>
  </si>
  <si>
    <t>Participación inventiva</t>
  </si>
  <si>
    <t>¿Ha escrito poesía, cuentos, ensayos, cartas o novelas?</t>
  </si>
  <si>
    <t>inv_cuentos</t>
  </si>
  <si>
    <t>De las actividades mencionadas anteriormente, ¿ha compartido alguna de estas en redes sociales o internet? Escritura de poesía, cuentos, ensayos, cartas o novelas</t>
  </si>
  <si>
    <t>inv_internet</t>
  </si>
  <si>
    <t>En los últimos 12 meses, ¿ha asistido a clases o lecciones de alguna disciplina artística o patrimonial sin contar las clases regulares en los establecimientos educacionales?</t>
  </si>
  <si>
    <t>form_mes</t>
  </si>
  <si>
    <t>Las clases o lecciones a la cual asistió usted corresponden a: Escritura</t>
  </si>
  <si>
    <t>form_esc</t>
  </si>
  <si>
    <t>Otros indicadores</t>
  </si>
  <si>
    <t>En los últimos 12 meses, ¿ha participado en alguno de los siguientes grupos, talleres y/u organizaciones? Clubes de lectura</t>
  </si>
  <si>
    <t>grupos_tipo</t>
  </si>
  <si>
    <t>Cuando usted era niño/niña, ¿lo llevaban o iba a…? Museos, galerías de arte, bibliotecas o centro culturales</t>
  </si>
  <si>
    <t>otros_infra</t>
  </si>
  <si>
    <t>Sus padres u otras personas adultas significativas le incentivaban a hacer alguna de las siguientes actividades cuando usted era niño o niña: Pintar o dibujar</t>
  </si>
  <si>
    <t>incent_dibujo</t>
  </si>
  <si>
    <t>Sus padres u otras personas adultas significativas le incentivaban a hacer alguna de las siguientes actividades cuando usted era niño o niña: Bailar</t>
  </si>
  <si>
    <t>incent_baile</t>
  </si>
  <si>
    <t>Sus padres u otras personas adultas significativas le incentivaban a hacer alguna de las siguientes actividades cuando usted era niño o niña: Escribir</t>
  </si>
  <si>
    <t>incent_cuentos</t>
  </si>
  <si>
    <t>Sus padres u otras personas adultas significativas le incentivaban a hacer alguna de las siguientes actividades cuando usted era niño o niña: Actuar o participar en obras de teatro</t>
  </si>
  <si>
    <t>incent_teatro</t>
  </si>
  <si>
    <t>Sus padres u otras personas adultas significativas le incentivaban a hacer alguna de las siguientes actividades cuando usted era niño o niña: Tocar un instrumento musical</t>
  </si>
  <si>
    <t>incent_musica</t>
  </si>
  <si>
    <t>Sus padres u otras personas adultas significativas le incentivaban a hacer alguna de las siguientes actividades cuando usted era niño o niña: Cantar</t>
  </si>
  <si>
    <t>incent_canto</t>
  </si>
  <si>
    <t>Sus padres u otras personas adultas significativas le incentivaban a hacer alguna de las siguientes actividades cuando usted era niño o niña: Leer libros distintos a los requeridos en el colegio</t>
  </si>
  <si>
    <t>incent_libros</t>
  </si>
  <si>
    <t>¿Cuál fue la persona que lo motivó a leer libros distintos a los requeridos en el colegio?</t>
  </si>
  <si>
    <t>incent_libros_leer</t>
  </si>
  <si>
    <t>Categoría</t>
  </si>
  <si>
    <t>Estimación</t>
  </si>
  <si>
    <t>Inferior</t>
  </si>
  <si>
    <t>Superior</t>
  </si>
  <si>
    <t>Notas</t>
  </si>
  <si>
    <t>Diariamente</t>
  </si>
  <si>
    <t>20,71 %</t>
  </si>
  <si>
    <t>19,11 %</t>
  </si>
  <si>
    <t>22,40 %</t>
  </si>
  <si>
    <t>Varias veces a la semana</t>
  </si>
  <si>
    <t>27,90 %</t>
  </si>
  <si>
    <t>26,17 %</t>
  </si>
  <si>
    <t>29,70 %</t>
  </si>
  <si>
    <t>Una vez a la semana</t>
  </si>
  <si>
    <t>12,92 %</t>
  </si>
  <si>
    <t>11,72 %</t>
  </si>
  <si>
    <t>14,23 %</t>
  </si>
  <si>
    <t>Varias veces al mes</t>
  </si>
  <si>
    <t>08,28 %</t>
  </si>
  <si>
    <t>07,33 %</t>
  </si>
  <si>
    <t>09,34 %</t>
  </si>
  <si>
    <t>Una vez al mes</t>
  </si>
  <si>
    <t>04,92 %</t>
  </si>
  <si>
    <t>04,17 %</t>
  </si>
  <si>
    <t>05,81 %</t>
  </si>
  <si>
    <t>Nunca</t>
  </si>
  <si>
    <t>24,90 %</t>
  </si>
  <si>
    <t>23,26 %</t>
  </si>
  <si>
    <t>26,63 %</t>
  </si>
  <si>
    <t>No sabe</t>
  </si>
  <si>
    <t>00,36 %</t>
  </si>
  <si>
    <t>00,18 %</t>
  </si>
  <si>
    <t>00,71 %</t>
  </si>
  <si>
    <t>No responde</t>
  </si>
  <si>
    <t>00,01 %</t>
  </si>
  <si>
    <t>00,00 %</t>
  </si>
  <si>
    <t>00,04 %</t>
  </si>
  <si>
    <t>1: Estimación poco fiable (coeficiente de variación mayor a 15% y menor o igual a 30%. En el caso de estimaciones de razón, si no cumple con el umbral de aceptación asociado a su error estándar). Se recomienda utilizar con precaución esta estimación, ya que podría llevar a conclusiones poco acertadas.</t>
  </si>
  <si>
    <t>2: Estimación no fiable (número de casos muestrales menor a 60, grados de libertad menores a 9 o coeficiente de variación mayor a 30%). No se recomienda el uso de esta estimación.</t>
  </si>
  <si>
    <t>33,50 %</t>
  </si>
  <si>
    <t>31,64 %</t>
  </si>
  <si>
    <t>35,40 %</t>
  </si>
  <si>
    <t>22,54 %</t>
  </si>
  <si>
    <t>20,88 %</t>
  </si>
  <si>
    <t>24,29 %</t>
  </si>
  <si>
    <t>07,80 %</t>
  </si>
  <si>
    <t>06,91 %</t>
  </si>
  <si>
    <t>08,78 %</t>
  </si>
  <si>
    <t>04,67 %</t>
  </si>
  <si>
    <t>03,89 %</t>
  </si>
  <si>
    <t>05,59 %</t>
  </si>
  <si>
    <t>03,19 %</t>
  </si>
  <si>
    <t>02,62 %</t>
  </si>
  <si>
    <t>03,88 %</t>
  </si>
  <si>
    <t>27,89 %</t>
  </si>
  <si>
    <t>26,07 %</t>
  </si>
  <si>
    <t>29,78 %</t>
  </si>
  <si>
    <t>00,40 %</t>
  </si>
  <si>
    <t>00,21 %</t>
  </si>
  <si>
    <t>00,77 %</t>
  </si>
  <si>
    <t>00,02 %</t>
  </si>
  <si>
    <t>00,15 %</t>
  </si>
  <si>
    <t>10,93 %</t>
  </si>
  <si>
    <t>09,74 %</t>
  </si>
  <si>
    <t>12,23 %</t>
  </si>
  <si>
    <t>17,50 %</t>
  </si>
  <si>
    <t>16,07 %</t>
  </si>
  <si>
    <t>19,03 %</t>
  </si>
  <si>
    <t>11,01 %</t>
  </si>
  <si>
    <t>09,89 %</t>
  </si>
  <si>
    <t>12,25 %</t>
  </si>
  <si>
    <t>07,87 %</t>
  </si>
  <si>
    <t>06,84 %</t>
  </si>
  <si>
    <t>09,04 %</t>
  </si>
  <si>
    <t>07,92 %</t>
  </si>
  <si>
    <t>06,94 %</t>
  </si>
  <si>
    <t>09,02 %</t>
  </si>
  <si>
    <t>44,39 %</t>
  </si>
  <si>
    <t>42,42 %</t>
  </si>
  <si>
    <t>46,39 %</t>
  </si>
  <si>
    <t>00,38 %</t>
  </si>
  <si>
    <t>00,22 %</t>
  </si>
  <si>
    <t>00,67 %</t>
  </si>
  <si>
    <t>Durante el último mes, usted o algún miembro de su hogar realizó las siguientes actividades con niños, niñas o adolescentes menores de 14 años: Regalarle o comprarle libros, periódicos, revistas, historietas, comics u otras publicaciones</t>
  </si>
  <si>
    <t>01,61 %</t>
  </si>
  <si>
    <t>01,19 %</t>
  </si>
  <si>
    <t>02,18 %</t>
  </si>
  <si>
    <t>04,80 %</t>
  </si>
  <si>
    <t>04,03 %</t>
  </si>
  <si>
    <t>05,69 %</t>
  </si>
  <si>
    <t>07,06 %</t>
  </si>
  <si>
    <t>06,05 %</t>
  </si>
  <si>
    <t>08,23 %</t>
  </si>
  <si>
    <t>15,94 %</t>
  </si>
  <si>
    <t>14,52 %</t>
  </si>
  <si>
    <t>17,46 %</t>
  </si>
  <si>
    <t>39,94 %</t>
  </si>
  <si>
    <t>37,99 %</t>
  </si>
  <si>
    <t>41,94 %</t>
  </si>
  <si>
    <t>28,09 %</t>
  </si>
  <si>
    <t>31,52 %</t>
  </si>
  <si>
    <t>00,66 %</t>
  </si>
  <si>
    <t>01,12 %</t>
  </si>
  <si>
    <t>00,07 %</t>
  </si>
  <si>
    <t>00,63 %</t>
  </si>
  <si>
    <t>17,45 %</t>
  </si>
  <si>
    <t>15,91 %</t>
  </si>
  <si>
    <t>19,12 %</t>
  </si>
  <si>
    <t>22,67 %</t>
  </si>
  <si>
    <t>21,13 %</t>
  </si>
  <si>
    <t>12,63 %</t>
  </si>
  <si>
    <t>11,41 %</t>
  </si>
  <si>
    <t>13,96 %</t>
  </si>
  <si>
    <t>10,46 %</t>
  </si>
  <si>
    <t>09,31 %</t>
  </si>
  <si>
    <t>11,73 %</t>
  </si>
  <si>
    <t>09,47 %</t>
  </si>
  <si>
    <t>08,39 %</t>
  </si>
  <si>
    <t>10,67 %</t>
  </si>
  <si>
    <t>26,85 %</t>
  </si>
  <si>
    <t>24,97 %</t>
  </si>
  <si>
    <t>28,81 %</t>
  </si>
  <si>
    <t>00,39 %</t>
  </si>
  <si>
    <t>00,08 %</t>
  </si>
  <si>
    <t>00,31 %</t>
  </si>
  <si>
    <t>39,82 %</t>
  </si>
  <si>
    <t>37,62 %</t>
  </si>
  <si>
    <t>42,05 %</t>
  </si>
  <si>
    <t>26,98 %</t>
  </si>
  <si>
    <t>25,15 %</t>
  </si>
  <si>
    <t>28,89 %</t>
  </si>
  <si>
    <t>09,24 %</t>
  </si>
  <si>
    <t>07,98 %</t>
  </si>
  <si>
    <t>10,68 %</t>
  </si>
  <si>
    <t>06,53 %</t>
  </si>
  <si>
    <t>05,46 %</t>
  </si>
  <si>
    <t>04,66 %</t>
  </si>
  <si>
    <t>03,85 %</t>
  </si>
  <si>
    <t>05,64 %</t>
  </si>
  <si>
    <t>10,49 %</t>
  </si>
  <si>
    <t>09,25 %</t>
  </si>
  <si>
    <t>11,89 %</t>
  </si>
  <si>
    <t>00,37 %</t>
  </si>
  <si>
    <t>00,76 %</t>
  </si>
  <si>
    <t>00,16 %</t>
  </si>
  <si>
    <t>00,05 %</t>
  </si>
  <si>
    <t>00,46 %</t>
  </si>
  <si>
    <t>Sin dato</t>
  </si>
  <si>
    <t>01,75 %</t>
  </si>
  <si>
    <t>01,28 %</t>
  </si>
  <si>
    <t>02,39 %</t>
  </si>
  <si>
    <t>18,99 %</t>
  </si>
  <si>
    <t>17,18 %</t>
  </si>
  <si>
    <t>20,94 %</t>
  </si>
  <si>
    <t>21,58 %</t>
  </si>
  <si>
    <t>19,95 %</t>
  </si>
  <si>
    <t>23,31 %</t>
  </si>
  <si>
    <t>09,72 %</t>
  </si>
  <si>
    <t>08,50 %</t>
  </si>
  <si>
    <t>11,08 %</t>
  </si>
  <si>
    <t>07,32 %</t>
  </si>
  <si>
    <t>06,24 %</t>
  </si>
  <si>
    <t>08,57 %</t>
  </si>
  <si>
    <t>06,87 %</t>
  </si>
  <si>
    <t>05,82 %</t>
  </si>
  <si>
    <t>08,10 %</t>
  </si>
  <si>
    <t>32,84 %</t>
  </si>
  <si>
    <t>30,77 %</t>
  </si>
  <si>
    <t>34,98 %</t>
  </si>
  <si>
    <t>00,80 %</t>
  </si>
  <si>
    <t>00,50 %</t>
  </si>
  <si>
    <t>01,29 %</t>
  </si>
  <si>
    <t>00,13 %</t>
  </si>
  <si>
    <t>00,30 %</t>
  </si>
  <si>
    <t>07,86 %</t>
  </si>
  <si>
    <t>06,76 %</t>
  </si>
  <si>
    <t>09,12 %</t>
  </si>
  <si>
    <t>13,03 %</t>
  </si>
  <si>
    <t>11,57 %</t>
  </si>
  <si>
    <t>14,64 %</t>
  </si>
  <si>
    <t>09,43 %</t>
  </si>
  <si>
    <t>08,21 %</t>
  </si>
  <si>
    <t>10,80 %</t>
  </si>
  <si>
    <t>11,77 %</t>
  </si>
  <si>
    <t>10,41 %</t>
  </si>
  <si>
    <t>13,29 %</t>
  </si>
  <si>
    <t>13,72 %</t>
  </si>
  <si>
    <t>12,20 %</t>
  </si>
  <si>
    <t>15,40 %</t>
  </si>
  <si>
    <t>41,59 %</t>
  </si>
  <si>
    <t>39,24 %</t>
  </si>
  <si>
    <t>43,98 %</t>
  </si>
  <si>
    <t>00,69 %</t>
  </si>
  <si>
    <t>00,42 %</t>
  </si>
  <si>
    <t>00,17 %</t>
  </si>
  <si>
    <t>00,34 %</t>
  </si>
  <si>
    <t>Menos de 10 libros</t>
  </si>
  <si>
    <t>33,09 %</t>
  </si>
  <si>
    <t>31,79 %</t>
  </si>
  <si>
    <t>34,41 %</t>
  </si>
  <si>
    <t>11 a 25 libros</t>
  </si>
  <si>
    <t>23,95 %</t>
  </si>
  <si>
    <t>22,92 %</t>
  </si>
  <si>
    <t>25,00 %</t>
  </si>
  <si>
    <t>26 a 50 libros</t>
  </si>
  <si>
    <t>19,44 %</t>
  </si>
  <si>
    <t>18,56 %</t>
  </si>
  <si>
    <t>20,35 %</t>
  </si>
  <si>
    <t>51 a 100 libros</t>
  </si>
  <si>
    <t>12,48 %</t>
  </si>
  <si>
    <t>11,65 %</t>
  </si>
  <si>
    <t>13,36 %</t>
  </si>
  <si>
    <t>101 a 200 libros</t>
  </si>
  <si>
    <t>06,07 %</t>
  </si>
  <si>
    <t>05,48 %</t>
  </si>
  <si>
    <t>06,71 %</t>
  </si>
  <si>
    <t>Más de 200 libros</t>
  </si>
  <si>
    <t>04,16 %</t>
  </si>
  <si>
    <t>03,66 %</t>
  </si>
  <si>
    <t>04,72 %</t>
  </si>
  <si>
    <t>00,62 %</t>
  </si>
  <si>
    <t>00,84 %</t>
  </si>
  <si>
    <t>00,19 %</t>
  </si>
  <si>
    <t>00,12 %</t>
  </si>
  <si>
    <t>Malabarismo, payasos u otras artes circenses</t>
  </si>
  <si>
    <t>36,33 %</t>
  </si>
  <si>
    <t>34,85 %</t>
  </si>
  <si>
    <t>37,83 %</t>
  </si>
  <si>
    <t>Espectáculos de teatro, cuentacuentos, títeres o marionetas</t>
  </si>
  <si>
    <t>14,82 %</t>
  </si>
  <si>
    <t>13,89 %</t>
  </si>
  <si>
    <t>15,80 %</t>
  </si>
  <si>
    <t>Músicos o cantantes</t>
  </si>
  <si>
    <t>46,23 %</t>
  </si>
  <si>
    <t>44,78 %</t>
  </si>
  <si>
    <t>47,69 %</t>
  </si>
  <si>
    <t>Bailes o coreografías</t>
  </si>
  <si>
    <t>31,02 %</t>
  </si>
  <si>
    <t>29,67 %</t>
  </si>
  <si>
    <t>32,41 %</t>
  </si>
  <si>
    <t>Espectáculos de humor</t>
  </si>
  <si>
    <t>14,10 %</t>
  </si>
  <si>
    <t>13,07 %</t>
  </si>
  <si>
    <t>15,20 %</t>
  </si>
  <si>
    <t>Murales, pinturas, esculturas, fotografías, grafitis o proyecciones</t>
  </si>
  <si>
    <t>34,17 %</t>
  </si>
  <si>
    <t>32,57 %</t>
  </si>
  <si>
    <t>35,80 %</t>
  </si>
  <si>
    <t>Ninguna actividad</t>
  </si>
  <si>
    <t>25,71 %</t>
  </si>
  <si>
    <t>28,02 %</t>
  </si>
  <si>
    <t>00,09 %</t>
  </si>
  <si>
    <t>00,03 %</t>
  </si>
  <si>
    <t>00,11 %</t>
  </si>
  <si>
    <t>Menos de 15 minutos</t>
  </si>
  <si>
    <t>30,20 %</t>
  </si>
  <si>
    <t>27,22 %</t>
  </si>
  <si>
    <t>33,36 %</t>
  </si>
  <si>
    <t>Entre 16 minutos y 20 minutos</t>
  </si>
  <si>
    <t>16,60 %</t>
  </si>
  <si>
    <t>14,36 %</t>
  </si>
  <si>
    <t>Entre 21 minutos y 30 minutos</t>
  </si>
  <si>
    <t>20,63 %</t>
  </si>
  <si>
    <t>18,22 %</t>
  </si>
  <si>
    <t>Entre 31 minutos y 1 hora</t>
  </si>
  <si>
    <t>23,12 %</t>
  </si>
  <si>
    <t>20,25 %</t>
  </si>
  <si>
    <t>26,27 %</t>
  </si>
  <si>
    <t>Más de una hora</t>
  </si>
  <si>
    <t>08,99 %</t>
  </si>
  <si>
    <t>07,08 %</t>
  </si>
  <si>
    <t>11,36 %</t>
  </si>
  <si>
    <t>00,43 %</t>
  </si>
  <si>
    <t>01,16 %</t>
  </si>
  <si>
    <t>Solo/a</t>
  </si>
  <si>
    <t>10,84 %</t>
  </si>
  <si>
    <t>09,03 %</t>
  </si>
  <si>
    <t>12,95 %</t>
  </si>
  <si>
    <t>Con otras personas</t>
  </si>
  <si>
    <t>88,89 %</t>
  </si>
  <si>
    <t>86,78 %</t>
  </si>
  <si>
    <t>90,71 %</t>
  </si>
  <si>
    <t>00,51 %</t>
  </si>
  <si>
    <t>00,20 %</t>
  </si>
  <si>
    <t>01,10 %</t>
  </si>
  <si>
    <t>Pagado</t>
  </si>
  <si>
    <t>47,60 %</t>
  </si>
  <si>
    <t>44,21 %</t>
  </si>
  <si>
    <t>51,00 %</t>
  </si>
  <si>
    <t>Gratuito</t>
  </si>
  <si>
    <t>52,29 %</t>
  </si>
  <si>
    <t>48,88 %</t>
  </si>
  <si>
    <t>55,68 %</t>
  </si>
  <si>
    <t>00,44 %</t>
  </si>
  <si>
    <t>Para llevar o cuidar una persona</t>
  </si>
  <si>
    <t>03,90 %</t>
  </si>
  <si>
    <t>02,83 %</t>
  </si>
  <si>
    <t>05,35 %</t>
  </si>
  <si>
    <t>Porque era gratis o tenía un precio conveniente</t>
  </si>
  <si>
    <t>02,97 %</t>
  </si>
  <si>
    <t>02,06 %</t>
  </si>
  <si>
    <t>04,27 %</t>
  </si>
  <si>
    <t>Salida organizada con amigos/as, familiares, pareja, cita u otro</t>
  </si>
  <si>
    <t>25,48 %</t>
  </si>
  <si>
    <t>22,51 %</t>
  </si>
  <si>
    <t>28,70 %</t>
  </si>
  <si>
    <t>Porque me gusta</t>
  </si>
  <si>
    <t>42,40 %</t>
  </si>
  <si>
    <t>39,18 %</t>
  </si>
  <si>
    <t>45,68 %</t>
  </si>
  <si>
    <t>Por motivos laborales o de estudios</t>
  </si>
  <si>
    <t>09,42 %</t>
  </si>
  <si>
    <t>07,64 %</t>
  </si>
  <si>
    <t>11,56 %</t>
  </si>
  <si>
    <t>Por recomendación, publicidad o difusión</t>
  </si>
  <si>
    <t>11,51 %</t>
  </si>
  <si>
    <t>09,33 %</t>
  </si>
  <si>
    <t>14,13 %</t>
  </si>
  <si>
    <t>Porque participaba un familiar, amigo o conocido</t>
  </si>
  <si>
    <t>02,87 %</t>
  </si>
  <si>
    <t>02,08 %</t>
  </si>
  <si>
    <t>03,94 %</t>
  </si>
  <si>
    <t>Otro motivo</t>
  </si>
  <si>
    <t>01,43 %</t>
  </si>
  <si>
    <t>00,91 %</t>
  </si>
  <si>
    <t>02,23 %</t>
  </si>
  <si>
    <t>39,84 %</t>
  </si>
  <si>
    <t>37,52 %</t>
  </si>
  <si>
    <t>42,20 %</t>
  </si>
  <si>
    <t>16,91 %</t>
  </si>
  <si>
    <t>15,25 %</t>
  </si>
  <si>
    <t>18,71 %</t>
  </si>
  <si>
    <t>17,93 %</t>
  </si>
  <si>
    <t>16,18 %</t>
  </si>
  <si>
    <t>19,82 %</t>
  </si>
  <si>
    <t>16,63 %</t>
  </si>
  <si>
    <t>14,66 %</t>
  </si>
  <si>
    <t>18,81 %</t>
  </si>
  <si>
    <t>06,78 %</t>
  </si>
  <si>
    <t>10,07 %</t>
  </si>
  <si>
    <t>00,55 %</t>
  </si>
  <si>
    <t>16,58 %</t>
  </si>
  <si>
    <t>14,79 %</t>
  </si>
  <si>
    <t>18,53 %</t>
  </si>
  <si>
    <t>83,37 %</t>
  </si>
  <si>
    <t>81,41 %</t>
  </si>
  <si>
    <t>85,16 %</t>
  </si>
  <si>
    <t>21,70 %</t>
  </si>
  <si>
    <t>19,57 %</t>
  </si>
  <si>
    <t>23,99 %</t>
  </si>
  <si>
    <t>78,01 %</t>
  </si>
  <si>
    <t>75,72 %</t>
  </si>
  <si>
    <t>80,14 %</t>
  </si>
  <si>
    <t>00,29 %</t>
  </si>
  <si>
    <t>00,93 %</t>
  </si>
  <si>
    <t>05,43 %</t>
  </si>
  <si>
    <t>04,38 %</t>
  </si>
  <si>
    <t>02,30 %</t>
  </si>
  <si>
    <t>01,62 %</t>
  </si>
  <si>
    <t>03,26 %</t>
  </si>
  <si>
    <t>26,16 %</t>
  </si>
  <si>
    <t>24,07 %</t>
  </si>
  <si>
    <t>28,37 %</t>
  </si>
  <si>
    <t>38,16 %</t>
  </si>
  <si>
    <t>35,78 %</t>
  </si>
  <si>
    <t>40,61 %</t>
  </si>
  <si>
    <t>09,60 %</t>
  </si>
  <si>
    <t>11,19 %</t>
  </si>
  <si>
    <t>06,64 %</t>
  </si>
  <si>
    <t>05,31 %</t>
  </si>
  <si>
    <t>08,26 %</t>
  </si>
  <si>
    <t>09,51 %</t>
  </si>
  <si>
    <t>08,18 %</t>
  </si>
  <si>
    <t>11,05 %</t>
  </si>
  <si>
    <t>02,11 %</t>
  </si>
  <si>
    <t>01,54 %</t>
  </si>
  <si>
    <t>02,88 %</t>
  </si>
  <si>
    <t>20,55 %</t>
  </si>
  <si>
    <t>19,01 %</t>
  </si>
  <si>
    <t>22,19 %</t>
  </si>
  <si>
    <t>12,69 %</t>
  </si>
  <si>
    <t>15,34 %</t>
  </si>
  <si>
    <t>20,00 %</t>
  </si>
  <si>
    <t>18,44 %</t>
  </si>
  <si>
    <t>21,66 %</t>
  </si>
  <si>
    <t>25,99 %</t>
  </si>
  <si>
    <t>30,14 %</t>
  </si>
  <si>
    <t>17,17 %</t>
  </si>
  <si>
    <t>15,62 %</t>
  </si>
  <si>
    <t>18,85 %</t>
  </si>
  <si>
    <t>00,28 %</t>
  </si>
  <si>
    <t>00,14 %</t>
  </si>
  <si>
    <t>08,56 %</t>
  </si>
  <si>
    <t>07,55 %</t>
  </si>
  <si>
    <t>09,69 %</t>
  </si>
  <si>
    <t>91,40 %</t>
  </si>
  <si>
    <t>90,27 %</t>
  </si>
  <si>
    <t>92,40 %</t>
  </si>
  <si>
    <t>63,30 %</t>
  </si>
  <si>
    <t>61,33 %</t>
  </si>
  <si>
    <t>65,23 %</t>
  </si>
  <si>
    <t>36,41 %</t>
  </si>
  <si>
    <t>34,48 %</t>
  </si>
  <si>
    <t>38,38 %</t>
  </si>
  <si>
    <t>00,56 %</t>
  </si>
  <si>
    <t>02,32 %</t>
  </si>
  <si>
    <t>01,77 %</t>
  </si>
  <si>
    <t>03,03 %</t>
  </si>
  <si>
    <t>02,84 %</t>
  </si>
  <si>
    <t>02,19 %</t>
  </si>
  <si>
    <t>03,68 %</t>
  </si>
  <si>
    <t>24,41 %</t>
  </si>
  <si>
    <t>22,69 %</t>
  </si>
  <si>
    <t>26,21 %</t>
  </si>
  <si>
    <t>64,91 %</t>
  </si>
  <si>
    <t>62,94 %</t>
  </si>
  <si>
    <t>66,82 %</t>
  </si>
  <si>
    <t>01,44 %</t>
  </si>
  <si>
    <t>01,03 %</t>
  </si>
  <si>
    <t>02,00 %</t>
  </si>
  <si>
    <t>02,02 %</t>
  </si>
  <si>
    <t>01,51 %</t>
  </si>
  <si>
    <t>02,70 %</t>
  </si>
  <si>
    <t>02,04 %</t>
  </si>
  <si>
    <t>01,59 %</t>
  </si>
  <si>
    <t>00,06 %</t>
  </si>
  <si>
    <t>31,90 %</t>
  </si>
  <si>
    <t>29,79 %</t>
  </si>
  <si>
    <t>34,08 %</t>
  </si>
  <si>
    <t>21,44 %</t>
  </si>
  <si>
    <t>19,83 %</t>
  </si>
  <si>
    <t>23,14 %</t>
  </si>
  <si>
    <t>21,18 %</t>
  </si>
  <si>
    <t>19,70 %</t>
  </si>
  <si>
    <t>22,74 %</t>
  </si>
  <si>
    <t>20,21 %</t>
  </si>
  <si>
    <t>18,41 %</t>
  </si>
  <si>
    <t>22,14 %</t>
  </si>
  <si>
    <t>04,94 %</t>
  </si>
  <si>
    <t>05,84 %</t>
  </si>
  <si>
    <t>00,57 %</t>
  </si>
  <si>
    <t>04,73 %</t>
  </si>
  <si>
    <t>04,04 %</t>
  </si>
  <si>
    <t>05,52 %</t>
  </si>
  <si>
    <t>95,25 %</t>
  </si>
  <si>
    <t>94,45 %</t>
  </si>
  <si>
    <t>95,94 %</t>
  </si>
  <si>
    <t>00,10 %</t>
  </si>
  <si>
    <t>97,19 %</t>
  </si>
  <si>
    <t>96,54 %</t>
  </si>
  <si>
    <t>97,72 %</t>
  </si>
  <si>
    <t>02,17 %</t>
  </si>
  <si>
    <t>03,34 %</t>
  </si>
  <si>
    <t>07,05 %</t>
  </si>
  <si>
    <t>06,17 %</t>
  </si>
  <si>
    <t>08,06 %</t>
  </si>
  <si>
    <t>00,97 %</t>
  </si>
  <si>
    <t>00,68 %</t>
  </si>
  <si>
    <t>01,39 %</t>
  </si>
  <si>
    <t>40,21 %</t>
  </si>
  <si>
    <t>38,11 %</t>
  </si>
  <si>
    <t>42,35 %</t>
  </si>
  <si>
    <t>46,15 %</t>
  </si>
  <si>
    <t>44,07 %</t>
  </si>
  <si>
    <t>48,24 %</t>
  </si>
  <si>
    <t>00,23 %</t>
  </si>
  <si>
    <t>00,92 %</t>
  </si>
  <si>
    <t>03,67 %</t>
  </si>
  <si>
    <t>05,22 %</t>
  </si>
  <si>
    <t>00,49 %</t>
  </si>
  <si>
    <t>01,18 %</t>
  </si>
  <si>
    <t>41,09 %</t>
  </si>
  <si>
    <t>39,49 %</t>
  </si>
  <si>
    <t>42,72 %</t>
  </si>
  <si>
    <t>17,47 %</t>
  </si>
  <si>
    <t>16,33 %</t>
  </si>
  <si>
    <t>18,67 %</t>
  </si>
  <si>
    <t>17,36 %</t>
  </si>
  <si>
    <t>16,17 %</t>
  </si>
  <si>
    <t>18,61 %</t>
  </si>
  <si>
    <t>14,39 %</t>
  </si>
  <si>
    <t>13,30 %</t>
  </si>
  <si>
    <t>15,56 %</t>
  </si>
  <si>
    <t>08,04 %</t>
  </si>
  <si>
    <t>10,12 %</t>
  </si>
  <si>
    <t>00,65 %</t>
  </si>
  <si>
    <t>00,96 %</t>
  </si>
  <si>
    <t>20,93 %</t>
  </si>
  <si>
    <t>19,71 %</t>
  </si>
  <si>
    <t>22,21 %</t>
  </si>
  <si>
    <t>79,01 %</t>
  </si>
  <si>
    <t>77,73 %</t>
  </si>
  <si>
    <t>80,23 %</t>
  </si>
  <si>
    <t>08,47 %</t>
  </si>
  <si>
    <t>06,11 %</t>
  </si>
  <si>
    <t>11,63 %</t>
  </si>
  <si>
    <t>91,16 %</t>
  </si>
  <si>
    <t>87,96 %</t>
  </si>
  <si>
    <t>93,58 %</t>
  </si>
  <si>
    <t>01,74 %</t>
  </si>
  <si>
    <t>1</t>
  </si>
  <si>
    <t>01,90 %</t>
  </si>
  <si>
    <t>04,09 %</t>
  </si>
  <si>
    <t>03,39 %</t>
  </si>
  <si>
    <t>04,91 %</t>
  </si>
  <si>
    <t>24,53 %</t>
  </si>
  <si>
    <t>23,07 %</t>
  </si>
  <si>
    <t>26,06 %</t>
  </si>
  <si>
    <t>52,85 %</t>
  </si>
  <si>
    <t>51,08 %</t>
  </si>
  <si>
    <t>54,62 %</t>
  </si>
  <si>
    <t>01,76 %</t>
  </si>
  <si>
    <t>02,82 %</t>
  </si>
  <si>
    <t>05,36 %</t>
  </si>
  <si>
    <t>04,60 %</t>
  </si>
  <si>
    <t>Porque iba de paso o curiosidad</t>
  </si>
  <si>
    <t>06,45 %</t>
  </si>
  <si>
    <t>05,61 %</t>
  </si>
  <si>
    <t>07,41 %</t>
  </si>
  <si>
    <t>Para comprar un objeto o regalo</t>
  </si>
  <si>
    <t>01,57 %</t>
  </si>
  <si>
    <t>01,23 %</t>
  </si>
  <si>
    <t>01,99 %</t>
  </si>
  <si>
    <t>Para distraerse o por entretención</t>
  </si>
  <si>
    <t>00,48 %</t>
  </si>
  <si>
    <t>01,01 %</t>
  </si>
  <si>
    <t>28,45 %</t>
  </si>
  <si>
    <t>26,08 %</t>
  </si>
  <si>
    <t>30,95 %</t>
  </si>
  <si>
    <t>14,68 %</t>
  </si>
  <si>
    <t>12,91 %</t>
  </si>
  <si>
    <t>16,65 %</t>
  </si>
  <si>
    <t>19,05 %</t>
  </si>
  <si>
    <t>17,07 %</t>
  </si>
  <si>
    <t>21,22 %</t>
  </si>
  <si>
    <t>24,01 %</t>
  </si>
  <si>
    <t>26,78 %</t>
  </si>
  <si>
    <t>09,44 %</t>
  </si>
  <si>
    <t>13,21 %</t>
  </si>
  <si>
    <t>00,47 %</t>
  </si>
  <si>
    <t>01,60 %</t>
  </si>
  <si>
    <t>02,29 %</t>
  </si>
  <si>
    <t>17,73 %</t>
  </si>
  <si>
    <t>15,88 %</t>
  </si>
  <si>
    <t>19,75 %</t>
  </si>
  <si>
    <t>80,54 %</t>
  </si>
  <si>
    <t>78,49 %</t>
  </si>
  <si>
    <t>82,44 %</t>
  </si>
  <si>
    <t>12,77 %</t>
  </si>
  <si>
    <t>11,14 %</t>
  </si>
  <si>
    <t>14,60 %</t>
  </si>
  <si>
    <t>82,51 %</t>
  </si>
  <si>
    <t>80,50 %</t>
  </si>
  <si>
    <t>84,34 %</t>
  </si>
  <si>
    <t>00,82 %</t>
  </si>
  <si>
    <t>04,30 %</t>
  </si>
  <si>
    <t>03,41 %</t>
  </si>
  <si>
    <t>05,41 %</t>
  </si>
  <si>
    <t>01,32 %</t>
  </si>
  <si>
    <t>03,76 %</t>
  </si>
  <si>
    <t>02,85 %</t>
  </si>
  <si>
    <t>21,06 %</t>
  </si>
  <si>
    <t>18,84 %</t>
  </si>
  <si>
    <t>23,46 %</t>
  </si>
  <si>
    <t>49,44 %</t>
  </si>
  <si>
    <t>46,88 %</t>
  </si>
  <si>
    <t>52,00 %</t>
  </si>
  <si>
    <t>08,29 %</t>
  </si>
  <si>
    <t>09,88 %</t>
  </si>
  <si>
    <t>06,65 %</t>
  </si>
  <si>
    <t>05,39 %</t>
  </si>
  <si>
    <t>03,12 %</t>
  </si>
  <si>
    <t>02,31 %</t>
  </si>
  <si>
    <t>04,19 %</t>
  </si>
  <si>
    <t>01,45 %</t>
  </si>
  <si>
    <t>02,81 %</t>
  </si>
  <si>
    <t>29,46 %</t>
  </si>
  <si>
    <t>25,87 %</t>
  </si>
  <si>
    <t>33,33 %</t>
  </si>
  <si>
    <t>11,70 %</t>
  </si>
  <si>
    <t>09,39 %</t>
  </si>
  <si>
    <t>14,49 %</t>
  </si>
  <si>
    <t>14,57 %</t>
  </si>
  <si>
    <t>11,74 %</t>
  </si>
  <si>
    <t>17,94 %</t>
  </si>
  <si>
    <t>20,26 %</t>
  </si>
  <si>
    <t>17,00 %</t>
  </si>
  <si>
    <t>23,97 %</t>
  </si>
  <si>
    <t>23,75 %</t>
  </si>
  <si>
    <t>20,34 %</t>
  </si>
  <si>
    <t>27,53 %</t>
  </si>
  <si>
    <t>00,25 %</t>
  </si>
  <si>
    <t>16,03 %</t>
  </si>
  <si>
    <t>13,25 %</t>
  </si>
  <si>
    <t>19,26 %</t>
  </si>
  <si>
    <t>83,84 %</t>
  </si>
  <si>
    <t>80,60 %</t>
  </si>
  <si>
    <t>86,62 %</t>
  </si>
  <si>
    <t>00,54 %</t>
  </si>
  <si>
    <t>38,25 %</t>
  </si>
  <si>
    <t>36,11 %</t>
  </si>
  <si>
    <t>40,45 %</t>
  </si>
  <si>
    <t>13,45 %</t>
  </si>
  <si>
    <t>12,00 %</t>
  </si>
  <si>
    <t>15,04 %</t>
  </si>
  <si>
    <t>14,16 %</t>
  </si>
  <si>
    <t>12,55 %</t>
  </si>
  <si>
    <t>15,93 %</t>
  </si>
  <si>
    <t>14,48 %</t>
  </si>
  <si>
    <t>16,15 %</t>
  </si>
  <si>
    <t>19,08 %</t>
  </si>
  <si>
    <t>17,38 %</t>
  </si>
  <si>
    <t>20,91 %</t>
  </si>
  <si>
    <t>17,67 %</t>
  </si>
  <si>
    <t>19,39 %</t>
  </si>
  <si>
    <t>82,31 %</t>
  </si>
  <si>
    <t>80,59 %</t>
  </si>
  <si>
    <t>83,91 %</t>
  </si>
  <si>
    <t>Sí</t>
  </si>
  <si>
    <t>28,68 %</t>
  </si>
  <si>
    <t>27,20 %</t>
  </si>
  <si>
    <t>30,21 %</t>
  </si>
  <si>
    <t>No</t>
  </si>
  <si>
    <t>71,20 %</t>
  </si>
  <si>
    <t>69,67 %</t>
  </si>
  <si>
    <t>72,68 %</t>
  </si>
  <si>
    <t>Falta o problema de transporte</t>
  </si>
  <si>
    <t>02,71 %</t>
  </si>
  <si>
    <t>03,52 %</t>
  </si>
  <si>
    <t>Porque tuve que cuidar a una persona</t>
  </si>
  <si>
    <t>07,20 %</t>
  </si>
  <si>
    <t>06,18 %</t>
  </si>
  <si>
    <t>08,38 %</t>
  </si>
  <si>
    <t>Motivos económicos</t>
  </si>
  <si>
    <t>20,09 %</t>
  </si>
  <si>
    <t>18,11 %</t>
  </si>
  <si>
    <t>22,22 %</t>
  </si>
  <si>
    <t>Cansancio o falta de tiempo</t>
  </si>
  <si>
    <t>30,87 %</t>
  </si>
  <si>
    <t>33,40 %</t>
  </si>
  <si>
    <t>Por trabajo o estudios</t>
  </si>
  <si>
    <t>15,63 %</t>
  </si>
  <si>
    <t>13,74 %</t>
  </si>
  <si>
    <t>Porque me siento inseguro</t>
  </si>
  <si>
    <t>03,11 %</t>
  </si>
  <si>
    <t>02,37 %</t>
  </si>
  <si>
    <t>Falta de compañía</t>
  </si>
  <si>
    <t>04,11 %</t>
  </si>
  <si>
    <t>03,31 %</t>
  </si>
  <si>
    <t>05,09 %</t>
  </si>
  <si>
    <t>Porque los recintos no tienen instalaciones de accesibilidad universal</t>
  </si>
  <si>
    <t>00,98 %</t>
  </si>
  <si>
    <t>Por problemas de salud</t>
  </si>
  <si>
    <t>04,95 %</t>
  </si>
  <si>
    <t>No existe actividad en la región</t>
  </si>
  <si>
    <t>01,04 %</t>
  </si>
  <si>
    <t>00,75 %</t>
  </si>
  <si>
    <t>No encontré entradas o cupos disponibles</t>
  </si>
  <si>
    <t>02,56 %</t>
  </si>
  <si>
    <t>01,91 %</t>
  </si>
  <si>
    <t>03,42 %</t>
  </si>
  <si>
    <t>Por falta de difusión</t>
  </si>
  <si>
    <t>03,65 %</t>
  </si>
  <si>
    <t>05,10 %</t>
  </si>
  <si>
    <t>06,30 %</t>
  </si>
  <si>
    <t>62,56 %</t>
  </si>
  <si>
    <t>59,85 %</t>
  </si>
  <si>
    <t>65,20 %</t>
  </si>
  <si>
    <t>10,83 %</t>
  </si>
  <si>
    <t>09,19 %</t>
  </si>
  <si>
    <t>12,71 %</t>
  </si>
  <si>
    <t>10,60 %</t>
  </si>
  <si>
    <t>09,07 %</t>
  </si>
  <si>
    <t>12,36 %</t>
  </si>
  <si>
    <t>11,55 %</t>
  </si>
  <si>
    <t>09,63 %</t>
  </si>
  <si>
    <t>13,81 %</t>
  </si>
  <si>
    <t>03,08 %</t>
  </si>
  <si>
    <t>05,63 %</t>
  </si>
  <si>
    <t>00,26 %</t>
  </si>
  <si>
    <t>00,64 %</t>
  </si>
  <si>
    <t>46,47 %</t>
  </si>
  <si>
    <t>43,83 %</t>
  </si>
  <si>
    <t>49,13 %</t>
  </si>
  <si>
    <t>53,49 %</t>
  </si>
  <si>
    <t>50,83 %</t>
  </si>
  <si>
    <t>56,12 %</t>
  </si>
  <si>
    <t>Pedí o devolví libros, diarios, CDs, DVDs, audiolibros y/o juegos</t>
  </si>
  <si>
    <t>24,72 %</t>
  </si>
  <si>
    <t>Use libros para buscar informaciónm, leer o estudiar</t>
  </si>
  <si>
    <t>39,86 %</t>
  </si>
  <si>
    <t>36,94 %</t>
  </si>
  <si>
    <t>42,86 %</t>
  </si>
  <si>
    <t>Usé los computadores o la conexión a wifi gratuita</t>
  </si>
  <si>
    <t>06,28 %</t>
  </si>
  <si>
    <t>05,12 %</t>
  </si>
  <si>
    <t>07,68 %</t>
  </si>
  <si>
    <t>Fui como voluntario</t>
  </si>
  <si>
    <t>00,60 %</t>
  </si>
  <si>
    <t>01,83 %</t>
  </si>
  <si>
    <t>Fui para acceder a servicios municipales o públicos</t>
  </si>
  <si>
    <t>01,67 %</t>
  </si>
  <si>
    <t>01,11 %</t>
  </si>
  <si>
    <t>02,50 %</t>
  </si>
  <si>
    <t>Participé de una actividad y/o taller</t>
  </si>
  <si>
    <t>08,53 %</t>
  </si>
  <si>
    <t>07,21 %</t>
  </si>
  <si>
    <t>Lleve a una persona a una actividad y/o taller</t>
  </si>
  <si>
    <t>03,51 %</t>
  </si>
  <si>
    <t>02,57 %</t>
  </si>
  <si>
    <t>04,77 %</t>
  </si>
  <si>
    <t>Fui al café o tienda de la biblioteca</t>
  </si>
  <si>
    <t>01,71 %</t>
  </si>
  <si>
    <t>Otra actividad</t>
  </si>
  <si>
    <t>13,35 %</t>
  </si>
  <si>
    <t>11,48 %</t>
  </si>
  <si>
    <t>15,48 %</t>
  </si>
  <si>
    <t>19,07 %</t>
  </si>
  <si>
    <t>16,93 %</t>
  </si>
  <si>
    <t>21,42 %</t>
  </si>
  <si>
    <t>12,32 %</t>
  </si>
  <si>
    <t>10,64 %</t>
  </si>
  <si>
    <t>14,21 %</t>
  </si>
  <si>
    <t>21,61 %</t>
  </si>
  <si>
    <t>19,33 %</t>
  </si>
  <si>
    <t>24,08 %</t>
  </si>
  <si>
    <t>27,68 %</t>
  </si>
  <si>
    <t>25,09 %</t>
  </si>
  <si>
    <t>30,44 %</t>
  </si>
  <si>
    <t>18,21 %</t>
  </si>
  <si>
    <t>20,75 %</t>
  </si>
  <si>
    <t>01,09 %</t>
  </si>
  <si>
    <t>01,80 %</t>
  </si>
  <si>
    <t>11,12 %</t>
  </si>
  <si>
    <t>09,52 %</t>
  </si>
  <si>
    <t>12,96 %</t>
  </si>
  <si>
    <t>88,83 %</t>
  </si>
  <si>
    <t>86,99 %</t>
  </si>
  <si>
    <t>90,43 %</t>
  </si>
  <si>
    <t>Asistí a una o más exposiciones o exhibiciones</t>
  </si>
  <si>
    <t>62,96 %</t>
  </si>
  <si>
    <t>60,09 %</t>
  </si>
  <si>
    <t>65,75 %</t>
  </si>
  <si>
    <t>Fui a buscar información o estudiar</t>
  </si>
  <si>
    <t>05,99 %</t>
  </si>
  <si>
    <t>07,65 %</t>
  </si>
  <si>
    <t>Participe de un grupo de lectura, concierto, espectáculo de danza, teatro, circo</t>
  </si>
  <si>
    <t>01,78 %</t>
  </si>
  <si>
    <t>Participé de visitas guiadas, capacitaciones, talleres o charlas</t>
  </si>
  <si>
    <t>19,30 %</t>
  </si>
  <si>
    <t>21,62 %</t>
  </si>
  <si>
    <t>Fui al café o tienda del museo</t>
  </si>
  <si>
    <t>00,53 %</t>
  </si>
  <si>
    <t>00,95 %</t>
  </si>
  <si>
    <t>Lleve a una persona a una actividad artística-cultural o a un taller</t>
  </si>
  <si>
    <t>02,98 %</t>
  </si>
  <si>
    <t>04,45 %</t>
  </si>
  <si>
    <t>07,18 %</t>
  </si>
  <si>
    <t>05,97 %</t>
  </si>
  <si>
    <t>08,60 %</t>
  </si>
  <si>
    <t>34,51 %</t>
  </si>
  <si>
    <t>31,28 %</t>
  </si>
  <si>
    <t>37,88 %</t>
  </si>
  <si>
    <t>13,80 %</t>
  </si>
  <si>
    <t>18,27 %</t>
  </si>
  <si>
    <t>19,17 %</t>
  </si>
  <si>
    <t>16,61 %</t>
  </si>
  <si>
    <t>22,02 %</t>
  </si>
  <si>
    <t>20,20 %</t>
  </si>
  <si>
    <t>17,55 %</t>
  </si>
  <si>
    <t>09,70 %</t>
  </si>
  <si>
    <t>07,93 %</t>
  </si>
  <si>
    <t>11,81 %</t>
  </si>
  <si>
    <t>19,28 %</t>
  </si>
  <si>
    <t>16,90 %</t>
  </si>
  <si>
    <t>21,90 %</t>
  </si>
  <si>
    <t>80,52 %</t>
  </si>
  <si>
    <t>77,89 %</t>
  </si>
  <si>
    <t>82,91 %</t>
  </si>
  <si>
    <t>Visité una o más exposiciones o exhibiciones</t>
  </si>
  <si>
    <t>52,48 %</t>
  </si>
  <si>
    <t>49,25 %</t>
  </si>
  <si>
    <t>55,70 %</t>
  </si>
  <si>
    <t>Fui a buscar información, estudiar o leer</t>
  </si>
  <si>
    <t>06,36 %</t>
  </si>
  <si>
    <t>04,82 %</t>
  </si>
  <si>
    <t>08,35 %</t>
  </si>
  <si>
    <t>Participé de un grupo de lectura, concierto, un espectáculo de danza, teatro, circo</t>
  </si>
  <si>
    <t>08,31 %</t>
  </si>
  <si>
    <t>06,79 %</t>
  </si>
  <si>
    <t>10,14 %</t>
  </si>
  <si>
    <t>Participé de capacitaciones, talleres, presentaciones o charlas</t>
  </si>
  <si>
    <t>10,21 %</t>
  </si>
  <si>
    <t>Lleve a una persona a una actividad artístico-cultural o un taller</t>
  </si>
  <si>
    <t>07,04 %</t>
  </si>
  <si>
    <t>05,45 %</t>
  </si>
  <si>
    <t>09,05 %</t>
  </si>
  <si>
    <t>Fui a acceder a servicios municipales o públicos como operativos de salud,  del registro civil u otros servicios públicos</t>
  </si>
  <si>
    <t>00,87 %</t>
  </si>
  <si>
    <t>13,88 %</t>
  </si>
  <si>
    <t>11,75 %</t>
  </si>
  <si>
    <t>16,31 %</t>
  </si>
  <si>
    <t>00,32 %</t>
  </si>
  <si>
    <t>Al menos una vez al día</t>
  </si>
  <si>
    <t>28,44 %</t>
  </si>
  <si>
    <t>27,23 %</t>
  </si>
  <si>
    <t>29,68 %</t>
  </si>
  <si>
    <t>Al menos una vez a la semana</t>
  </si>
  <si>
    <t>22,90 %</t>
  </si>
  <si>
    <t>21,86 %</t>
  </si>
  <si>
    <t>Al menos una vez al mes</t>
  </si>
  <si>
    <t>10,95 %</t>
  </si>
  <si>
    <t>10,24 %</t>
  </si>
  <si>
    <t>11,71 %</t>
  </si>
  <si>
    <t>Al menos una vez en 3 meses</t>
  </si>
  <si>
    <t>03,13 %</t>
  </si>
  <si>
    <t>Al menos una vez en 6 meses</t>
  </si>
  <si>
    <t>01,95 %</t>
  </si>
  <si>
    <t>Al menos una vez al año</t>
  </si>
  <si>
    <t>01,73 %</t>
  </si>
  <si>
    <t>02,15 %</t>
  </si>
  <si>
    <t>No leo</t>
  </si>
  <si>
    <t>31,59 %</t>
  </si>
  <si>
    <t>30,32 %</t>
  </si>
  <si>
    <t>32,89 %</t>
  </si>
  <si>
    <t>Papel o material impreso</t>
  </si>
  <si>
    <t>42,32 %</t>
  </si>
  <si>
    <t>40,83 %</t>
  </si>
  <si>
    <t>43,82 %</t>
  </si>
  <si>
    <t>Digital</t>
  </si>
  <si>
    <t>76,25 %</t>
  </si>
  <si>
    <t>74,90 %</t>
  </si>
  <si>
    <t>77,54 %</t>
  </si>
  <si>
    <t>16,66 %</t>
  </si>
  <si>
    <t>15,78 %</t>
  </si>
  <si>
    <t>17,58 %</t>
  </si>
  <si>
    <t>21,55 %</t>
  </si>
  <si>
    <t>23,49 %</t>
  </si>
  <si>
    <t>15,47 %</t>
  </si>
  <si>
    <t>14,56 %</t>
  </si>
  <si>
    <t>16,41 %</t>
  </si>
  <si>
    <t>04,64 %</t>
  </si>
  <si>
    <t>04,12 %</t>
  </si>
  <si>
    <t>02,12 %</t>
  </si>
  <si>
    <t>02,95 %</t>
  </si>
  <si>
    <t>03,28 %</t>
  </si>
  <si>
    <t>03,83 %</t>
  </si>
  <si>
    <t>34,83 %</t>
  </si>
  <si>
    <t>33,64 %</t>
  </si>
  <si>
    <t>36,04 %</t>
  </si>
  <si>
    <t>81,76 %</t>
  </si>
  <si>
    <t>82,94 %</t>
  </si>
  <si>
    <t>42,89 %</t>
  </si>
  <si>
    <t>41,28 %</t>
  </si>
  <si>
    <t>44,51 %</t>
  </si>
  <si>
    <t>Audiolibro</t>
  </si>
  <si>
    <t>06,46 %</t>
  </si>
  <si>
    <t>05,70 %</t>
  </si>
  <si>
    <t>05,53 %</t>
  </si>
  <si>
    <t>04,97 %</t>
  </si>
  <si>
    <t>06,15 %</t>
  </si>
  <si>
    <t>10,13 %</t>
  </si>
  <si>
    <t>11,00 %</t>
  </si>
  <si>
    <t>08,62 %</t>
  </si>
  <si>
    <t>07,94 %</t>
  </si>
  <si>
    <t>09,36 %</t>
  </si>
  <si>
    <t>02,25 %</t>
  </si>
  <si>
    <t>03,05 %</t>
  </si>
  <si>
    <t>02,16 %</t>
  </si>
  <si>
    <t>01,82 %</t>
  </si>
  <si>
    <t>69,22 %</t>
  </si>
  <si>
    <t>68,01 %</t>
  </si>
  <si>
    <t>70,40 %</t>
  </si>
  <si>
    <t>50,45 %</t>
  </si>
  <si>
    <t>48,12 %</t>
  </si>
  <si>
    <t>52,78 %</t>
  </si>
  <si>
    <t>65,05 %</t>
  </si>
  <si>
    <t>62,79 %</t>
  </si>
  <si>
    <t>67,24 %</t>
  </si>
  <si>
    <t>21,28 %</t>
  </si>
  <si>
    <t>22,36 %</t>
  </si>
  <si>
    <t>24,14 %</t>
  </si>
  <si>
    <t>23,03 %</t>
  </si>
  <si>
    <t>25,29 %</t>
  </si>
  <si>
    <t>12,41 %</t>
  </si>
  <si>
    <t>13,31 %</t>
  </si>
  <si>
    <t>02,48 %</t>
  </si>
  <si>
    <t>02,13 %</t>
  </si>
  <si>
    <t>02,90 %</t>
  </si>
  <si>
    <t>01,48 %</t>
  </si>
  <si>
    <t>01,84 %</t>
  </si>
  <si>
    <t>01,35 %</t>
  </si>
  <si>
    <t>36,62 %</t>
  </si>
  <si>
    <t>35,42 %</t>
  </si>
  <si>
    <t>55,54 %</t>
  </si>
  <si>
    <t>53,87 %</t>
  </si>
  <si>
    <t>57,21 %</t>
  </si>
  <si>
    <t>73,56 %</t>
  </si>
  <si>
    <t>71,99 %</t>
  </si>
  <si>
    <t>75,07 %</t>
  </si>
  <si>
    <t>82,06 %</t>
  </si>
  <si>
    <t>80,94 %</t>
  </si>
  <si>
    <t>83,13 %</t>
  </si>
  <si>
    <t>06,49 %</t>
  </si>
  <si>
    <t>05,85 %</t>
  </si>
  <si>
    <t>01,08 %</t>
  </si>
  <si>
    <t>00,86 %</t>
  </si>
  <si>
    <t>00,24 %</t>
  </si>
  <si>
    <t>09,84 %</t>
  </si>
  <si>
    <t>09,14 %</t>
  </si>
  <si>
    <t>10,59 %</t>
  </si>
  <si>
    <t>Trabajo</t>
  </si>
  <si>
    <t>49,75 %</t>
  </si>
  <si>
    <t>48,34 %</t>
  </si>
  <si>
    <t>51,16 %</t>
  </si>
  <si>
    <t>Estudio</t>
  </si>
  <si>
    <t>36,78 %</t>
  </si>
  <si>
    <t>35,51 %</t>
  </si>
  <si>
    <t>38,06 %</t>
  </si>
  <si>
    <t>Gusto y/o Ocio</t>
  </si>
  <si>
    <t>81,53 %</t>
  </si>
  <si>
    <t>80,43 %</t>
  </si>
  <si>
    <t>82,58 %</t>
  </si>
  <si>
    <t>26,92 %</t>
  </si>
  <si>
    <t>25,58 %</t>
  </si>
  <si>
    <t>28,30 %</t>
  </si>
  <si>
    <t>73,02 %</t>
  </si>
  <si>
    <t>71,64 %</t>
  </si>
  <si>
    <t>74,36 %</t>
  </si>
  <si>
    <t>Poco lector</t>
  </si>
  <si>
    <t>39,55 %</t>
  </si>
  <si>
    <t>38,35 %</t>
  </si>
  <si>
    <t>40,77 %</t>
  </si>
  <si>
    <t>Lector moderado</t>
  </si>
  <si>
    <t>38,39 %</t>
  </si>
  <si>
    <t>37,24 %</t>
  </si>
  <si>
    <t>39,56 %</t>
  </si>
  <si>
    <t>Lector frecuente</t>
  </si>
  <si>
    <t>17,05 %</t>
  </si>
  <si>
    <t>16,13 %</t>
  </si>
  <si>
    <t>18,01 %</t>
  </si>
  <si>
    <t>Lector muy frecuente</t>
  </si>
  <si>
    <t>04,89 %</t>
  </si>
  <si>
    <t>04,37 %</t>
  </si>
  <si>
    <t>05,47 %</t>
  </si>
  <si>
    <t>38,09 %</t>
  </si>
  <si>
    <t>36,76 %</t>
  </si>
  <si>
    <t>39,43 %</t>
  </si>
  <si>
    <t>Por estudios, para aprender u obtener información</t>
  </si>
  <si>
    <t>38,14 %</t>
  </si>
  <si>
    <t>36,75 %</t>
  </si>
  <si>
    <t>39,54 %</t>
  </si>
  <si>
    <t>Porque lo necesito para mi trabajo</t>
  </si>
  <si>
    <t>13,18 %</t>
  </si>
  <si>
    <t>12,33 %</t>
  </si>
  <si>
    <t>14,09 %</t>
  </si>
  <si>
    <t>Por motivos religiosos</t>
  </si>
  <si>
    <t>03,04 %</t>
  </si>
  <si>
    <t>02,64 %</t>
  </si>
  <si>
    <t>03,50 %</t>
  </si>
  <si>
    <t>Porque lo hago con o para otras personas</t>
  </si>
  <si>
    <t>02,05 %</t>
  </si>
  <si>
    <t>01,72 %</t>
  </si>
  <si>
    <t>02,45 %</t>
  </si>
  <si>
    <t>Por ningún motivo en especial</t>
  </si>
  <si>
    <t>04,74 %</t>
  </si>
  <si>
    <t>01,26 %</t>
  </si>
  <si>
    <t>No me gusta leer</t>
  </si>
  <si>
    <t>21,59 %</t>
  </si>
  <si>
    <t>17,62 %</t>
  </si>
  <si>
    <t>Prefiero realizar otras actividades recreativas</t>
  </si>
  <si>
    <t>12,34 %</t>
  </si>
  <si>
    <t>09,09 %</t>
  </si>
  <si>
    <t>16,54 %</t>
  </si>
  <si>
    <t>Me parece aburrido y/o me da flojera</t>
  </si>
  <si>
    <t>07,14 %</t>
  </si>
  <si>
    <t>04,70 %</t>
  </si>
  <si>
    <t>10,70 %</t>
  </si>
  <si>
    <t>No tengo acceso a materiales de lectura que me interesan</t>
  </si>
  <si>
    <t>01,97 %</t>
  </si>
  <si>
    <t>05,01 %</t>
  </si>
  <si>
    <t>No tengo un lugar apropiado para hacerlo</t>
  </si>
  <si>
    <t>No tengo tiempo</t>
  </si>
  <si>
    <t>09,80 %</t>
  </si>
  <si>
    <t>16,86 %</t>
  </si>
  <si>
    <t>Me parecen caros los libros y revistas</t>
  </si>
  <si>
    <t>00,27 %</t>
  </si>
  <si>
    <t>01,85 %</t>
  </si>
  <si>
    <t>No veo bien/tengo dificultades físicas para leer</t>
  </si>
  <si>
    <t>26,39 %</t>
  </si>
  <si>
    <t>21,96 %</t>
  </si>
  <si>
    <t>31,36 %</t>
  </si>
  <si>
    <t>11,40 %</t>
  </si>
  <si>
    <t>16,27 %</t>
  </si>
  <si>
    <t>04,40 %</t>
  </si>
  <si>
    <t>02,63 %</t>
  </si>
  <si>
    <t>07,25 %</t>
  </si>
  <si>
    <t>02,53 %</t>
  </si>
  <si>
    <t>Los descarga gratuitamente de internet</t>
  </si>
  <si>
    <t>34,88 %</t>
  </si>
  <si>
    <t>36,40 %</t>
  </si>
  <si>
    <t>Los compra</t>
  </si>
  <si>
    <t>58,40 %</t>
  </si>
  <si>
    <t>56,85 %</t>
  </si>
  <si>
    <t>59,94 %</t>
  </si>
  <si>
    <t>Se los prestan o regalan familiares, amigos/as o conocidos/as</t>
  </si>
  <si>
    <t>34,58 %</t>
  </si>
  <si>
    <t>33,03 %</t>
  </si>
  <si>
    <t>36,16 %</t>
  </si>
  <si>
    <t>Los pide prestados presencialmente en bibliotecas o en bibliotecas en línea, como en Biblioteca Pública Digital</t>
  </si>
  <si>
    <t>11,30 %</t>
  </si>
  <si>
    <t>13,47 %</t>
  </si>
  <si>
    <t>Otra forma</t>
  </si>
  <si>
    <t>02,33 %</t>
  </si>
  <si>
    <t>03,40 %</t>
  </si>
  <si>
    <t>23,08 %</t>
  </si>
  <si>
    <t>24,16 %</t>
  </si>
  <si>
    <t>13,09 %</t>
  </si>
  <si>
    <t>14,88 %</t>
  </si>
  <si>
    <t>05,83 %</t>
  </si>
  <si>
    <t>06,50 %</t>
  </si>
  <si>
    <t>00,94 %</t>
  </si>
  <si>
    <t>00,79 %</t>
  </si>
  <si>
    <t>00,70 %</t>
  </si>
  <si>
    <t>No juega videojuegos</t>
  </si>
  <si>
    <t>53,03 %</t>
  </si>
  <si>
    <t>51,72 %</t>
  </si>
  <si>
    <t>54,34 %</t>
  </si>
  <si>
    <t>01,36 %</t>
  </si>
  <si>
    <t>01,65 %</t>
  </si>
  <si>
    <t>30,83 %</t>
  </si>
  <si>
    <t>29,59 %</t>
  </si>
  <si>
    <t>32,10 %</t>
  </si>
  <si>
    <t>68,34 %</t>
  </si>
  <si>
    <t>67,07 %</t>
  </si>
  <si>
    <t>69,59 %</t>
  </si>
  <si>
    <t>78,18 %</t>
  </si>
  <si>
    <t>77,10 %</t>
  </si>
  <si>
    <t>79,22 %</t>
  </si>
  <si>
    <t>20,58 %</t>
  </si>
  <si>
    <t>36,31 %</t>
  </si>
  <si>
    <t>35,03 %</t>
  </si>
  <si>
    <t>37,61 %</t>
  </si>
  <si>
    <t>63,03 %</t>
  </si>
  <si>
    <t>61,75 %</t>
  </si>
  <si>
    <t>64,29 %</t>
  </si>
  <si>
    <t>00,83 %</t>
  </si>
  <si>
    <t>52,64 %</t>
  </si>
  <si>
    <t>51,34 %</t>
  </si>
  <si>
    <t>53,94 %</t>
  </si>
  <si>
    <t>47,18 %</t>
  </si>
  <si>
    <t>45,89 %</t>
  </si>
  <si>
    <t>48,48 %</t>
  </si>
  <si>
    <t>20,06 %</t>
  </si>
  <si>
    <t>21,12 %</t>
  </si>
  <si>
    <t>79,76 %</t>
  </si>
  <si>
    <t>78,69 %</t>
  </si>
  <si>
    <t>80,78 %</t>
  </si>
  <si>
    <t>74,07 %</t>
  </si>
  <si>
    <t>72,96 %</t>
  </si>
  <si>
    <t>75,14 %</t>
  </si>
  <si>
    <t>25,77 %</t>
  </si>
  <si>
    <t>24,70 %</t>
  </si>
  <si>
    <t>26,88 %</t>
  </si>
  <si>
    <t>14,71 %</t>
  </si>
  <si>
    <t>16,59 %</t>
  </si>
  <si>
    <t>84,16 %</t>
  </si>
  <si>
    <t>83,20 %</t>
  </si>
  <si>
    <t>85,09 %</t>
  </si>
  <si>
    <t>En su casa</t>
  </si>
  <si>
    <t>95,21 %</t>
  </si>
  <si>
    <t>94,56 %</t>
  </si>
  <si>
    <t>95,79 %</t>
  </si>
  <si>
    <t>En casa de amigos/as, conocidos/as y/o familiares</t>
  </si>
  <si>
    <t>En su trabajo</t>
  </si>
  <si>
    <t>02,78 %</t>
  </si>
  <si>
    <t>02,38 %</t>
  </si>
  <si>
    <t>03,24 %</t>
  </si>
  <si>
    <t>En su lugar de estudios</t>
  </si>
  <si>
    <t>00,52 %</t>
  </si>
  <si>
    <t>En bibliotecas</t>
  </si>
  <si>
    <t>En el transporte público</t>
  </si>
  <si>
    <t>00,85 %</t>
  </si>
  <si>
    <t>00,61 %</t>
  </si>
  <si>
    <t>En lugares públicos como plazas, parques, playas, cafés</t>
  </si>
  <si>
    <t>00,41 %</t>
  </si>
  <si>
    <t>Otros lugares</t>
  </si>
  <si>
    <t>03,96 %</t>
  </si>
  <si>
    <t>03,46 %</t>
  </si>
  <si>
    <t>04,52 %</t>
  </si>
  <si>
    <t>95,37 %</t>
  </si>
  <si>
    <t>96,44 %</t>
  </si>
  <si>
    <t>17,51 %</t>
  </si>
  <si>
    <t>19,35 %</t>
  </si>
  <si>
    <t>81,57 %</t>
  </si>
  <si>
    <t>80,63 %</t>
  </si>
  <si>
    <t>82,48 %</t>
  </si>
  <si>
    <t>26,70 %</t>
  </si>
  <si>
    <t>25,57 %</t>
  </si>
  <si>
    <t>27,86 %</t>
  </si>
  <si>
    <t>73,29 %</t>
  </si>
  <si>
    <t>72,13 %</t>
  </si>
  <si>
    <t>74,42 %</t>
  </si>
  <si>
    <t>13,02 %</t>
  </si>
  <si>
    <t>12,12 %</t>
  </si>
  <si>
    <t>13,99 %</t>
  </si>
  <si>
    <t>86,93 %</t>
  </si>
  <si>
    <t>85,97 %</t>
  </si>
  <si>
    <t>87,84 %</t>
  </si>
  <si>
    <t>16,01 %</t>
  </si>
  <si>
    <t>15,08 %</t>
  </si>
  <si>
    <t>16,99 %</t>
  </si>
  <si>
    <t>82,85 %</t>
  </si>
  <si>
    <t>84,78 %</t>
  </si>
  <si>
    <t>55,42 %</t>
  </si>
  <si>
    <t>54,17 %</t>
  </si>
  <si>
    <t>56,67 %</t>
  </si>
  <si>
    <t>44,38 %</t>
  </si>
  <si>
    <t>43,14 %</t>
  </si>
  <si>
    <t>45,63 %</t>
  </si>
  <si>
    <t>54,61 %</t>
  </si>
  <si>
    <t>53,30 %</t>
  </si>
  <si>
    <t>55,90 %</t>
  </si>
  <si>
    <t>45,20 %</t>
  </si>
  <si>
    <t>43,90 %</t>
  </si>
  <si>
    <t>46,50 %</t>
  </si>
  <si>
    <t>29,98 %</t>
  </si>
  <si>
    <t>31,32 %</t>
  </si>
  <si>
    <t>69,96 %</t>
  </si>
  <si>
    <t>68,63 %</t>
  </si>
  <si>
    <t>71,27 %</t>
  </si>
  <si>
    <t>15,87 %</t>
  </si>
  <si>
    <t>14,89 %</t>
  </si>
  <si>
    <t>16,89 %</t>
  </si>
  <si>
    <t>83,87 %</t>
  </si>
  <si>
    <t>82,84 %</t>
  </si>
  <si>
    <t>84,86 %</t>
  </si>
  <si>
    <t>10,55 %</t>
  </si>
  <si>
    <t>90,12 %</t>
  </si>
  <si>
    <t>89,30 %</t>
  </si>
  <si>
    <t>90,88 %</t>
  </si>
  <si>
    <t>14,69 %</t>
  </si>
  <si>
    <t>13,78 %</t>
  </si>
  <si>
    <t>15,64 %</t>
  </si>
  <si>
    <t>85,25 %</t>
  </si>
  <si>
    <t>84,29 %</t>
  </si>
  <si>
    <t>86,15 %</t>
  </si>
  <si>
    <t>37,76 %</t>
  </si>
  <si>
    <t>36,09 %</t>
  </si>
  <si>
    <t>39,45 %</t>
  </si>
  <si>
    <t>62,05 %</t>
  </si>
  <si>
    <t>60,36 %</t>
  </si>
  <si>
    <t>63,71 %</t>
  </si>
  <si>
    <t>00,45 %</t>
  </si>
  <si>
    <t>06,72 %</t>
  </si>
  <si>
    <t>06,12 %</t>
  </si>
  <si>
    <t>07,37 %</t>
  </si>
  <si>
    <t>93,24 %</t>
  </si>
  <si>
    <t>92,59 %</t>
  </si>
  <si>
    <t>93,84 %</t>
  </si>
  <si>
    <t>00,59 %</t>
  </si>
  <si>
    <t>99,60 %</t>
  </si>
  <si>
    <t>99,40 %</t>
  </si>
  <si>
    <t>99,74 %</t>
  </si>
  <si>
    <t>01,38 %</t>
  </si>
  <si>
    <t>98,62 %</t>
  </si>
  <si>
    <t>98,28 %</t>
  </si>
  <si>
    <t>98,90 %</t>
  </si>
  <si>
    <t>55,48 %</t>
  </si>
  <si>
    <t>54,12 %</t>
  </si>
  <si>
    <t>56,84 %</t>
  </si>
  <si>
    <t>43,56 %</t>
  </si>
  <si>
    <t>44,93 %</t>
  </si>
  <si>
    <t>01,17 %</t>
  </si>
  <si>
    <t>53,45 %</t>
  </si>
  <si>
    <t>52,19 %</t>
  </si>
  <si>
    <t>54,70 %</t>
  </si>
  <si>
    <t>45,91 %</t>
  </si>
  <si>
    <t>44,66 %</t>
  </si>
  <si>
    <t>47,16 %</t>
  </si>
  <si>
    <t>00,58 %</t>
  </si>
  <si>
    <t>00,81 %</t>
  </si>
  <si>
    <t>48,77 %</t>
  </si>
  <si>
    <t>47,51 %</t>
  </si>
  <si>
    <t>50,04 %</t>
  </si>
  <si>
    <t>50,98 %</t>
  </si>
  <si>
    <t>49,71 %</t>
  </si>
  <si>
    <t>52,24 %</t>
  </si>
  <si>
    <t>00,33 %</t>
  </si>
  <si>
    <t>56,13 %</t>
  </si>
  <si>
    <t>54,78 %</t>
  </si>
  <si>
    <t>57,47 %</t>
  </si>
  <si>
    <t>43,51 %</t>
  </si>
  <si>
    <t>42,17 %</t>
  </si>
  <si>
    <t>44,86 %</t>
  </si>
  <si>
    <t>34,57 %</t>
  </si>
  <si>
    <t>33,32 %</t>
  </si>
  <si>
    <t>35,84 %</t>
  </si>
  <si>
    <t>65,07 %</t>
  </si>
  <si>
    <t>63,80 %</t>
  </si>
  <si>
    <t>66,32 %</t>
  </si>
  <si>
    <t>43,93 %</t>
  </si>
  <si>
    <t>42,60 %</t>
  </si>
  <si>
    <t>45,26 %</t>
  </si>
  <si>
    <t>55,80 %</t>
  </si>
  <si>
    <t>54,45 %</t>
  </si>
  <si>
    <t>57,15 %</t>
  </si>
  <si>
    <t>00,35 %</t>
  </si>
  <si>
    <t>35,27 %</t>
  </si>
  <si>
    <t>34,07 %</t>
  </si>
  <si>
    <t>36,49 %</t>
  </si>
  <si>
    <t>64,40 %</t>
  </si>
  <si>
    <t>63,18 %</t>
  </si>
  <si>
    <t>65,61 %</t>
  </si>
  <si>
    <t>50,47 %</t>
  </si>
  <si>
    <t>49,17 %</t>
  </si>
  <si>
    <t>51,76 %</t>
  </si>
  <si>
    <t>49,20 %</t>
  </si>
  <si>
    <t>47,91 %</t>
  </si>
  <si>
    <t>50,49 %</t>
  </si>
  <si>
    <t>Madre</t>
  </si>
  <si>
    <t>50,68 %</t>
  </si>
  <si>
    <t>48,90 %</t>
  </si>
  <si>
    <t>52,46 %</t>
  </si>
  <si>
    <t>Padre</t>
  </si>
  <si>
    <t>21,81 %</t>
  </si>
  <si>
    <t>20,41 %</t>
  </si>
  <si>
    <t>23,28 %</t>
  </si>
  <si>
    <t>Abuelo/a</t>
  </si>
  <si>
    <t>06,47 %</t>
  </si>
  <si>
    <t>Hermanos/as</t>
  </si>
  <si>
    <t>03,61 %</t>
  </si>
  <si>
    <t>Profesor/a</t>
  </si>
  <si>
    <t>06,77 %</t>
  </si>
  <si>
    <t>08,64 %</t>
  </si>
  <si>
    <t>Tío/Tía</t>
  </si>
  <si>
    <t>03,30 %</t>
  </si>
  <si>
    <t>Otra persona</t>
  </si>
  <si>
    <t>04,07 %</t>
  </si>
  <si>
    <t>05,65 %</t>
  </si>
  <si>
    <t>01,02 %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</si>
</sst>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i/>
      <sz val="11"/>
      <color rgb="FF000000"/>
      <name val="Calibri"/>
      <family val="2"/>
    </font>
    <font>
      <u/>
      <sz val="11"/>
      <color theme="10"/>
      <name val="Calibri"/>
      <family val="2"/>
    </font>
    <font>
      <b/>
      <u/>
      <sz val="11"/>
      <color theme="10"/>
      <name val="Calibri"/>
      <family val="2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0" fontId="1" fillId="0" borderId="8" xfId="0" applyNumberFormat="1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theme" Target="theme/theme1.xml"/><Relationship Id="rId10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tyles" Target="styles.xml"/><Relationship Id="rId105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zoomScale="70" zoomScaleNormal="70" workbookViewId="0"/>
  </sheetViews>
  <sheetFormatPr baseColWidth="10" defaultColWidth="11.42578125" defaultRowHeight="20.25" customHeight="1" x14ac:dyDescent="0.25"/>
  <cols>
    <col min="1" max="1" width="6.85546875" style="20" customWidth="1"/>
    <col min="2" max="2" width="41.28515625" style="20" bestFit="1" customWidth="1"/>
    <col min="3" max="3" width="144.5703125" style="29" customWidth="1"/>
    <col min="4" max="4" width="29.5703125" style="20" bestFit="1" customWidth="1"/>
    <col min="5" max="5" width="29.42578125" style="20" bestFit="1" customWidth="1"/>
    <col min="6" max="6" width="17.85546875" style="20" bestFit="1" customWidth="1"/>
    <col min="7" max="7" width="22.85546875" style="20" bestFit="1" customWidth="1"/>
    <col min="8" max="16384" width="11.42578125" style="20"/>
  </cols>
  <sheetData>
    <row r="1" spans="1:7" s="27" customFormat="1" ht="20.25" customHeight="1" x14ac:dyDescent="0.25">
      <c r="A1" s="30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</row>
    <row r="2" spans="1:7" ht="20.25" customHeight="1" x14ac:dyDescent="0.25">
      <c r="A2" s="22">
        <v>1</v>
      </c>
      <c r="B2" s="22" t="s">
        <v>7</v>
      </c>
      <c r="C2" s="28" t="s">
        <v>8</v>
      </c>
      <c r="D2" s="22" t="s">
        <v>9</v>
      </c>
      <c r="E2" s="22" t="s">
        <v>10</v>
      </c>
      <c r="F2" s="22">
        <v>4015</v>
      </c>
      <c r="G2" s="23" t="str">
        <f>HYPERLINK("#'Cuadro 1'!A1", "Cuadro 1")</f>
        <v>Cuadro 1</v>
      </c>
    </row>
    <row r="3" spans="1:7" ht="20.25" customHeight="1" x14ac:dyDescent="0.25">
      <c r="A3" s="22">
        <v>2</v>
      </c>
      <c r="B3" s="22" t="s">
        <v>7</v>
      </c>
      <c r="C3" s="28" t="s">
        <v>11</v>
      </c>
      <c r="D3" s="22" t="s">
        <v>12</v>
      </c>
      <c r="E3" s="22" t="s">
        <v>10</v>
      </c>
      <c r="F3" s="22">
        <v>4015</v>
      </c>
      <c r="G3" s="23" t="str">
        <f>HYPERLINK("#'Cuadro 2'!A1", "Cuadro 2")</f>
        <v>Cuadro 2</v>
      </c>
    </row>
    <row r="4" spans="1:7" ht="20.25" customHeight="1" x14ac:dyDescent="0.25">
      <c r="A4" s="22">
        <v>3</v>
      </c>
      <c r="B4" s="22" t="s">
        <v>7</v>
      </c>
      <c r="C4" s="28" t="s">
        <v>13</v>
      </c>
      <c r="D4" s="22" t="s">
        <v>14</v>
      </c>
      <c r="E4" s="22" t="s">
        <v>10</v>
      </c>
      <c r="F4" s="22">
        <v>4015</v>
      </c>
      <c r="G4" s="23" t="str">
        <f>HYPERLINK("#'Cuadro 3'!A1", "Cuadro 3")</f>
        <v>Cuadro 3</v>
      </c>
    </row>
    <row r="5" spans="1:7" ht="20.25" customHeight="1" x14ac:dyDescent="0.25">
      <c r="A5" s="22">
        <v>4</v>
      </c>
      <c r="B5" s="22" t="s">
        <v>7</v>
      </c>
      <c r="C5" s="28" t="s">
        <v>15</v>
      </c>
      <c r="D5" s="22" t="s">
        <v>16</v>
      </c>
      <c r="E5" s="22" t="s">
        <v>10</v>
      </c>
      <c r="F5" s="22">
        <v>4015</v>
      </c>
      <c r="G5" s="23" t="str">
        <f>HYPERLINK("#'Cuadro 4'!A1", "Cuadro 4")</f>
        <v>Cuadro 4</v>
      </c>
    </row>
    <row r="6" spans="1:7" ht="20.25" customHeight="1" x14ac:dyDescent="0.25">
      <c r="A6" s="22">
        <v>5</v>
      </c>
      <c r="B6" s="22" t="s">
        <v>7</v>
      </c>
      <c r="C6" s="28" t="s">
        <v>17</v>
      </c>
      <c r="D6" s="22" t="s">
        <v>18</v>
      </c>
      <c r="E6" s="22" t="s">
        <v>10</v>
      </c>
      <c r="F6" s="22">
        <v>4015</v>
      </c>
      <c r="G6" s="23" t="str">
        <f>HYPERLINK("#'Cuadro 5'!A1", "Cuadro 5")</f>
        <v>Cuadro 5</v>
      </c>
    </row>
    <row r="7" spans="1:7" ht="20.25" customHeight="1" x14ac:dyDescent="0.25">
      <c r="A7" s="22">
        <v>6</v>
      </c>
      <c r="B7" s="22" t="s">
        <v>7</v>
      </c>
      <c r="C7" s="28" t="s">
        <v>19</v>
      </c>
      <c r="D7" s="22" t="s">
        <v>20</v>
      </c>
      <c r="E7" s="22" t="s">
        <v>10</v>
      </c>
      <c r="F7" s="22">
        <v>3188</v>
      </c>
      <c r="G7" s="23" t="str">
        <f>HYPERLINK("#'Cuadro 6'!A1", "Cuadro 6")</f>
        <v>Cuadro 6</v>
      </c>
    </row>
    <row r="8" spans="1:7" ht="20.25" customHeight="1" x14ac:dyDescent="0.25">
      <c r="A8" s="22">
        <v>7</v>
      </c>
      <c r="B8" s="22" t="s">
        <v>7</v>
      </c>
      <c r="C8" s="28" t="s">
        <v>21</v>
      </c>
      <c r="D8" s="22" t="s">
        <v>22</v>
      </c>
      <c r="E8" s="22" t="s">
        <v>10</v>
      </c>
      <c r="F8" s="22">
        <v>3188</v>
      </c>
      <c r="G8" s="23" t="str">
        <f>HYPERLINK("#'Cuadro 7'!A1", "Cuadro 7")</f>
        <v>Cuadro 7</v>
      </c>
    </row>
    <row r="9" spans="1:7" ht="20.25" customHeight="1" x14ac:dyDescent="0.25">
      <c r="A9" s="22">
        <v>8</v>
      </c>
      <c r="B9" s="22" t="s">
        <v>7</v>
      </c>
      <c r="C9" s="28" t="s">
        <v>23</v>
      </c>
      <c r="D9" s="22" t="s">
        <v>24</v>
      </c>
      <c r="E9" s="22" t="s">
        <v>10</v>
      </c>
      <c r="F9" s="22">
        <v>3188</v>
      </c>
      <c r="G9" s="23" t="str">
        <f>HYPERLINK("#'Cuadro 8'!A1", "Cuadro 8")</f>
        <v>Cuadro 8</v>
      </c>
    </row>
    <row r="10" spans="1:7" ht="20.25" customHeight="1" x14ac:dyDescent="0.25">
      <c r="A10" s="22">
        <v>9</v>
      </c>
      <c r="B10" s="22" t="s">
        <v>7</v>
      </c>
      <c r="C10" s="28" t="s">
        <v>25</v>
      </c>
      <c r="D10" s="22" t="s">
        <v>26</v>
      </c>
      <c r="E10" s="22" t="s">
        <v>10</v>
      </c>
      <c r="F10" s="22">
        <v>12263</v>
      </c>
      <c r="G10" s="23" t="str">
        <f>HYPERLINK("#'Cuadro 9'!A1", "Cuadro 9")</f>
        <v>Cuadro 9</v>
      </c>
    </row>
    <row r="11" spans="1:7" ht="20.25" customHeight="1" x14ac:dyDescent="0.25">
      <c r="A11" s="22">
        <v>10</v>
      </c>
      <c r="B11" s="22" t="s">
        <v>27</v>
      </c>
      <c r="C11" s="28" t="s">
        <v>28</v>
      </c>
      <c r="D11" s="22" t="s">
        <v>29</v>
      </c>
      <c r="E11" s="22" t="s">
        <v>10</v>
      </c>
      <c r="F11" s="22">
        <v>12263</v>
      </c>
      <c r="G11" s="23" t="str">
        <f>HYPERLINK("#'Cuadro 10'!A1", "Cuadro 10")</f>
        <v>Cuadro 10</v>
      </c>
    </row>
    <row r="12" spans="1:7" ht="20.25" customHeight="1" x14ac:dyDescent="0.25">
      <c r="A12" s="22">
        <v>11</v>
      </c>
      <c r="B12" s="22" t="s">
        <v>30</v>
      </c>
      <c r="C12" s="28" t="s">
        <v>31</v>
      </c>
      <c r="D12" s="22" t="s">
        <v>32</v>
      </c>
      <c r="E12" s="22" t="s">
        <v>10</v>
      </c>
      <c r="F12" s="22">
        <v>1767</v>
      </c>
      <c r="G12" s="23" t="str">
        <f>HYPERLINK("#'Cuadro 11'!A1", "Cuadro 11")</f>
        <v>Cuadro 11</v>
      </c>
    </row>
    <row r="13" spans="1:7" ht="20.25" customHeight="1" x14ac:dyDescent="0.25">
      <c r="A13" s="22">
        <v>12</v>
      </c>
      <c r="B13" s="22" t="s">
        <v>30</v>
      </c>
      <c r="C13" s="28" t="s">
        <v>33</v>
      </c>
      <c r="D13" s="22" t="s">
        <v>34</v>
      </c>
      <c r="E13" s="22" t="s">
        <v>10</v>
      </c>
      <c r="F13" s="22">
        <v>1767</v>
      </c>
      <c r="G13" s="23" t="str">
        <f>HYPERLINK("#'Cuadro 12'!A1", "Cuadro 12")</f>
        <v>Cuadro 12</v>
      </c>
    </row>
    <row r="14" spans="1:7" ht="20.25" customHeight="1" x14ac:dyDescent="0.25">
      <c r="A14" s="22">
        <v>13</v>
      </c>
      <c r="B14" s="22" t="s">
        <v>30</v>
      </c>
      <c r="C14" s="31" t="s">
        <v>35</v>
      </c>
      <c r="D14" s="22" t="s">
        <v>36</v>
      </c>
      <c r="E14" s="22" t="s">
        <v>10</v>
      </c>
      <c r="F14" s="22">
        <v>1767</v>
      </c>
      <c r="G14" s="23" t="str">
        <f>HYPERLINK("#'Cuadro 13'!A1", "Cuadro 13")</f>
        <v>Cuadro 13</v>
      </c>
    </row>
    <row r="15" spans="1:7" ht="20.25" customHeight="1" x14ac:dyDescent="0.25">
      <c r="A15" s="22">
        <v>14</v>
      </c>
      <c r="B15" s="22" t="s">
        <v>30</v>
      </c>
      <c r="C15" s="28" t="s">
        <v>37</v>
      </c>
      <c r="D15" s="22" t="s">
        <v>38</v>
      </c>
      <c r="E15" s="22" t="s">
        <v>10</v>
      </c>
      <c r="F15" s="22">
        <v>1767</v>
      </c>
      <c r="G15" s="23" t="str">
        <f>HYPERLINK("#'Cuadro 14'!A1", "Cuadro 14")</f>
        <v>Cuadro 14</v>
      </c>
    </row>
    <row r="16" spans="1:7" ht="20.25" customHeight="1" x14ac:dyDescent="0.25">
      <c r="A16" s="22">
        <v>15</v>
      </c>
      <c r="B16" s="22" t="s">
        <v>30</v>
      </c>
      <c r="C16" s="28" t="s">
        <v>39</v>
      </c>
      <c r="D16" s="22" t="s">
        <v>40</v>
      </c>
      <c r="E16" s="22" t="s">
        <v>10</v>
      </c>
      <c r="F16" s="22">
        <v>3115</v>
      </c>
      <c r="G16" s="23" t="str">
        <f>HYPERLINK("#'Cuadro 15'!A1", "Cuadro 15")</f>
        <v>Cuadro 15</v>
      </c>
    </row>
    <row r="17" spans="1:7" ht="20.25" customHeight="1" x14ac:dyDescent="0.25">
      <c r="A17" s="22">
        <v>16</v>
      </c>
      <c r="B17" s="22" t="s">
        <v>30</v>
      </c>
      <c r="C17" s="28" t="s">
        <v>41</v>
      </c>
      <c r="D17" s="22" t="s">
        <v>42</v>
      </c>
      <c r="E17" s="22" t="s">
        <v>10</v>
      </c>
      <c r="F17" s="22">
        <v>3115</v>
      </c>
      <c r="G17" s="23" t="str">
        <f>HYPERLINK("#'Cuadro 16'!A1", "Cuadro 16")</f>
        <v>Cuadro 16</v>
      </c>
    </row>
    <row r="18" spans="1:7" ht="20.25" customHeight="1" x14ac:dyDescent="0.25">
      <c r="A18" s="22">
        <v>17</v>
      </c>
      <c r="B18" s="22" t="s">
        <v>30</v>
      </c>
      <c r="C18" s="31" t="s">
        <v>43</v>
      </c>
      <c r="D18" s="22" t="s">
        <v>44</v>
      </c>
      <c r="E18" s="22" t="s">
        <v>10</v>
      </c>
      <c r="F18" s="22">
        <v>3115</v>
      </c>
      <c r="G18" s="23" t="str">
        <f>HYPERLINK("#'Cuadro 17'!A1", "Cuadro 17")</f>
        <v>Cuadro 17</v>
      </c>
    </row>
    <row r="19" spans="1:7" ht="20.25" customHeight="1" x14ac:dyDescent="0.25">
      <c r="A19" s="22">
        <v>18</v>
      </c>
      <c r="B19" s="22" t="s">
        <v>30</v>
      </c>
      <c r="C19" s="28" t="s">
        <v>45</v>
      </c>
      <c r="D19" s="22" t="s">
        <v>46</v>
      </c>
      <c r="E19" s="22" t="s">
        <v>10</v>
      </c>
      <c r="F19" s="22">
        <v>3115</v>
      </c>
      <c r="G19" s="23" t="str">
        <f>HYPERLINK("#'Cuadro 18'!A1", "Cuadro 18")</f>
        <v>Cuadro 18</v>
      </c>
    </row>
    <row r="20" spans="1:7" ht="20.25" customHeight="1" x14ac:dyDescent="0.25">
      <c r="A20" s="22">
        <v>19</v>
      </c>
      <c r="B20" s="22" t="s">
        <v>30</v>
      </c>
      <c r="C20" s="28" t="s">
        <v>47</v>
      </c>
      <c r="D20" s="22" t="s">
        <v>48</v>
      </c>
      <c r="E20" s="22" t="s">
        <v>10</v>
      </c>
      <c r="F20" s="22">
        <v>4432</v>
      </c>
      <c r="G20" s="23" t="str">
        <f>HYPERLINK("#'Cuadro 19'!A1", "Cuadro 19")</f>
        <v>Cuadro 19</v>
      </c>
    </row>
    <row r="21" spans="1:7" ht="20.25" customHeight="1" x14ac:dyDescent="0.25">
      <c r="A21" s="22">
        <v>20</v>
      </c>
      <c r="B21" s="22" t="s">
        <v>30</v>
      </c>
      <c r="C21" s="28" t="s">
        <v>49</v>
      </c>
      <c r="D21" s="22" t="s">
        <v>50</v>
      </c>
      <c r="E21" s="22" t="s">
        <v>10</v>
      </c>
      <c r="F21" s="22">
        <v>4432</v>
      </c>
      <c r="G21" s="23" t="str">
        <f>HYPERLINK("#'Cuadro 20'!A1", "Cuadro 20")</f>
        <v>Cuadro 20</v>
      </c>
    </row>
    <row r="22" spans="1:7" ht="20.25" customHeight="1" x14ac:dyDescent="0.25">
      <c r="A22" s="22">
        <v>21</v>
      </c>
      <c r="B22" s="22" t="s">
        <v>30</v>
      </c>
      <c r="C22" s="31" t="s">
        <v>51</v>
      </c>
      <c r="D22" s="22" t="s">
        <v>52</v>
      </c>
      <c r="E22" s="22" t="s">
        <v>10</v>
      </c>
      <c r="F22" s="22">
        <v>4432</v>
      </c>
      <c r="G22" s="23" t="str">
        <f>HYPERLINK("#'Cuadro 21'!A1", "Cuadro 21")</f>
        <v>Cuadro 21</v>
      </c>
    </row>
    <row r="23" spans="1:7" ht="20.25" customHeight="1" x14ac:dyDescent="0.25">
      <c r="A23" s="22">
        <v>22</v>
      </c>
      <c r="B23" s="22" t="s">
        <v>30</v>
      </c>
      <c r="C23" s="28" t="s">
        <v>53</v>
      </c>
      <c r="D23" s="22" t="s">
        <v>54</v>
      </c>
      <c r="E23" s="22" t="s">
        <v>10</v>
      </c>
      <c r="F23" s="22">
        <v>4432</v>
      </c>
      <c r="G23" s="23" t="str">
        <f>HYPERLINK("#'Cuadro 22'!A1", "Cuadro 22")</f>
        <v>Cuadro 22</v>
      </c>
    </row>
    <row r="24" spans="1:7" ht="20.25" customHeight="1" x14ac:dyDescent="0.25">
      <c r="A24" s="22">
        <v>23</v>
      </c>
      <c r="B24" s="22" t="s">
        <v>30</v>
      </c>
      <c r="C24" s="28" t="s">
        <v>55</v>
      </c>
      <c r="D24" s="22" t="s">
        <v>56</v>
      </c>
      <c r="E24" s="22" t="s">
        <v>10</v>
      </c>
      <c r="F24" s="22">
        <v>5790</v>
      </c>
      <c r="G24" s="23" t="str">
        <f>HYPERLINK("#'Cuadro 23'!A1", "Cuadro 23")</f>
        <v>Cuadro 23</v>
      </c>
    </row>
    <row r="25" spans="1:7" ht="20.25" customHeight="1" x14ac:dyDescent="0.25">
      <c r="A25" s="22">
        <v>24</v>
      </c>
      <c r="B25" s="22" t="s">
        <v>30</v>
      </c>
      <c r="C25" s="28" t="s">
        <v>57</v>
      </c>
      <c r="D25" s="22" t="s">
        <v>58</v>
      </c>
      <c r="E25" s="22" t="s">
        <v>10</v>
      </c>
      <c r="F25" s="22">
        <v>5790</v>
      </c>
      <c r="G25" s="23" t="str">
        <f>HYPERLINK("#'Cuadro 24'!A1", "Cuadro 24")</f>
        <v>Cuadro 24</v>
      </c>
    </row>
    <row r="26" spans="1:7" ht="20.25" customHeight="1" x14ac:dyDescent="0.25">
      <c r="A26" s="22">
        <v>25</v>
      </c>
      <c r="B26" s="22" t="s">
        <v>30</v>
      </c>
      <c r="C26" s="31" t="s">
        <v>59</v>
      </c>
      <c r="D26" s="22" t="s">
        <v>60</v>
      </c>
      <c r="E26" s="22" t="s">
        <v>10</v>
      </c>
      <c r="F26" s="22">
        <v>5790</v>
      </c>
      <c r="G26" s="23" t="str">
        <f>HYPERLINK("#'Cuadro 25'!A1", "Cuadro 25")</f>
        <v>Cuadro 25</v>
      </c>
    </row>
    <row r="27" spans="1:7" ht="20.25" customHeight="1" x14ac:dyDescent="0.25">
      <c r="A27" s="22">
        <v>26</v>
      </c>
      <c r="B27" s="22" t="s">
        <v>30</v>
      </c>
      <c r="C27" s="28" t="s">
        <v>61</v>
      </c>
      <c r="D27" s="22" t="s">
        <v>62</v>
      </c>
      <c r="E27" s="22" t="s">
        <v>10</v>
      </c>
      <c r="F27" s="22">
        <v>5790</v>
      </c>
      <c r="G27" s="23" t="str">
        <f>HYPERLINK("#'Cuadro 26'!A1", "Cuadro 26")</f>
        <v>Cuadro 26</v>
      </c>
    </row>
    <row r="28" spans="1:7" ht="20.25" customHeight="1" x14ac:dyDescent="0.25">
      <c r="A28" s="22">
        <v>27</v>
      </c>
      <c r="B28" s="22" t="s">
        <v>30</v>
      </c>
      <c r="C28" s="28" t="s">
        <v>63</v>
      </c>
      <c r="D28" s="22" t="s">
        <v>64</v>
      </c>
      <c r="E28" s="22" t="s">
        <v>10</v>
      </c>
      <c r="F28" s="22">
        <v>7965</v>
      </c>
      <c r="G28" s="23" t="str">
        <f>HYPERLINK("#'Cuadro 27'!A1", "Cuadro 27")</f>
        <v>Cuadro 27</v>
      </c>
    </row>
    <row r="29" spans="1:7" ht="20.25" customHeight="1" x14ac:dyDescent="0.25">
      <c r="A29" s="22">
        <v>28</v>
      </c>
      <c r="B29" s="22" t="s">
        <v>30</v>
      </c>
      <c r="C29" s="28" t="s">
        <v>65</v>
      </c>
      <c r="D29" s="22" t="s">
        <v>66</v>
      </c>
      <c r="E29" s="22" t="s">
        <v>10</v>
      </c>
      <c r="F29" s="22">
        <v>7965</v>
      </c>
      <c r="G29" s="23" t="str">
        <f>HYPERLINK("#'Cuadro 28'!A1", "Cuadro 28")</f>
        <v>Cuadro 28</v>
      </c>
    </row>
    <row r="30" spans="1:7" ht="20.25" customHeight="1" x14ac:dyDescent="0.25">
      <c r="A30" s="22">
        <v>29</v>
      </c>
      <c r="B30" s="22" t="s">
        <v>30</v>
      </c>
      <c r="C30" s="31" t="s">
        <v>67</v>
      </c>
      <c r="D30" s="22" t="s">
        <v>68</v>
      </c>
      <c r="E30" s="22" t="s">
        <v>10</v>
      </c>
      <c r="F30" s="22">
        <v>7965</v>
      </c>
      <c r="G30" s="23" t="str">
        <f>HYPERLINK("#'Cuadro 29'!A1", "Cuadro 29")</f>
        <v>Cuadro 29</v>
      </c>
    </row>
    <row r="31" spans="1:7" ht="20.25" customHeight="1" x14ac:dyDescent="0.25">
      <c r="A31" s="22">
        <v>30</v>
      </c>
      <c r="B31" s="22" t="s">
        <v>30</v>
      </c>
      <c r="C31" s="28" t="s">
        <v>69</v>
      </c>
      <c r="D31" s="22" t="s">
        <v>70</v>
      </c>
      <c r="E31" s="22" t="s">
        <v>10</v>
      </c>
      <c r="F31" s="22">
        <v>7965</v>
      </c>
      <c r="G31" s="23" t="str">
        <f>HYPERLINK("#'Cuadro 30'!A1", "Cuadro 30")</f>
        <v>Cuadro 30</v>
      </c>
    </row>
    <row r="32" spans="1:7" ht="20.25" customHeight="1" x14ac:dyDescent="0.25">
      <c r="A32" s="22">
        <v>31</v>
      </c>
      <c r="B32" s="22" t="s">
        <v>30</v>
      </c>
      <c r="C32" s="28" t="s">
        <v>71</v>
      </c>
      <c r="D32" s="22" t="s">
        <v>72</v>
      </c>
      <c r="E32" s="22" t="s">
        <v>10</v>
      </c>
      <c r="F32" s="22">
        <v>2685</v>
      </c>
      <c r="G32" s="23" t="str">
        <f>HYPERLINK("#'Cuadro 31'!A1", "Cuadro 31")</f>
        <v>Cuadro 31</v>
      </c>
    </row>
    <row r="33" spans="1:7" ht="20.25" customHeight="1" x14ac:dyDescent="0.25">
      <c r="A33" s="22">
        <v>32</v>
      </c>
      <c r="B33" s="22" t="s">
        <v>30</v>
      </c>
      <c r="C33" s="28" t="s">
        <v>73</v>
      </c>
      <c r="D33" s="22" t="s">
        <v>74</v>
      </c>
      <c r="E33" s="22" t="s">
        <v>10</v>
      </c>
      <c r="F33" s="22">
        <v>2685</v>
      </c>
      <c r="G33" s="23" t="str">
        <f>HYPERLINK("#'Cuadro 32'!A1", "Cuadro 32")</f>
        <v>Cuadro 32</v>
      </c>
    </row>
    <row r="34" spans="1:7" ht="20.25" customHeight="1" x14ac:dyDescent="0.25">
      <c r="A34" s="22">
        <v>33</v>
      </c>
      <c r="B34" s="22" t="s">
        <v>30</v>
      </c>
      <c r="C34" s="31" t="s">
        <v>75</v>
      </c>
      <c r="D34" s="22" t="s">
        <v>76</v>
      </c>
      <c r="E34" s="22" t="s">
        <v>10</v>
      </c>
      <c r="F34" s="22">
        <v>2685</v>
      </c>
      <c r="G34" s="23" t="str">
        <f>HYPERLINK("#'Cuadro 33'!A1", "Cuadro 33")</f>
        <v>Cuadro 33</v>
      </c>
    </row>
    <row r="35" spans="1:7" ht="20.25" customHeight="1" x14ac:dyDescent="0.25">
      <c r="A35" s="22">
        <v>34</v>
      </c>
      <c r="B35" s="22" t="s">
        <v>30</v>
      </c>
      <c r="C35" s="28" t="s">
        <v>77</v>
      </c>
      <c r="D35" s="22" t="s">
        <v>78</v>
      </c>
      <c r="E35" s="22" t="s">
        <v>10</v>
      </c>
      <c r="F35" s="22">
        <v>2685</v>
      </c>
      <c r="G35" s="23" t="str">
        <f>HYPERLINK("#'Cuadro 34'!A1", "Cuadro 34")</f>
        <v>Cuadro 34</v>
      </c>
    </row>
    <row r="36" spans="1:7" ht="20.25" customHeight="1" x14ac:dyDescent="0.25">
      <c r="A36" s="22">
        <v>35</v>
      </c>
      <c r="B36" s="22" t="s">
        <v>30</v>
      </c>
      <c r="C36" s="31" t="s">
        <v>79</v>
      </c>
      <c r="D36" s="22" t="s">
        <v>80</v>
      </c>
      <c r="E36" s="22" t="s">
        <v>10</v>
      </c>
      <c r="F36" s="22">
        <v>1056</v>
      </c>
      <c r="G36" s="23" t="str">
        <f>HYPERLINK("#'Cuadro 35'!A1", "Cuadro 35")</f>
        <v>Cuadro 35</v>
      </c>
    </row>
    <row r="37" spans="1:7" ht="20.25" customHeight="1" x14ac:dyDescent="0.25">
      <c r="A37" s="22">
        <v>36</v>
      </c>
      <c r="B37" s="22" t="s">
        <v>30</v>
      </c>
      <c r="C37" s="28" t="s">
        <v>81</v>
      </c>
      <c r="D37" s="22" t="s">
        <v>82</v>
      </c>
      <c r="E37" s="22" t="s">
        <v>10</v>
      </c>
      <c r="F37" s="22">
        <v>1056</v>
      </c>
      <c r="G37" s="23" t="str">
        <f>HYPERLINK("#'Cuadro 36'!A1", "Cuadro 36")</f>
        <v>Cuadro 36</v>
      </c>
    </row>
    <row r="38" spans="1:7" ht="20.25" customHeight="1" x14ac:dyDescent="0.25">
      <c r="A38" s="22">
        <v>37</v>
      </c>
      <c r="B38" s="22" t="s">
        <v>30</v>
      </c>
      <c r="C38" s="28" t="s">
        <v>83</v>
      </c>
      <c r="D38" s="22" t="s">
        <v>84</v>
      </c>
      <c r="E38" s="22" t="s">
        <v>10</v>
      </c>
      <c r="F38" s="22">
        <v>3546</v>
      </c>
      <c r="G38" s="23" t="str">
        <f>HYPERLINK("#'Cuadro 37'!A1", "Cuadro 37")</f>
        <v>Cuadro 37</v>
      </c>
    </row>
    <row r="39" spans="1:7" ht="20.25" customHeight="1" x14ac:dyDescent="0.25">
      <c r="A39" s="22">
        <v>38</v>
      </c>
      <c r="B39" s="22" t="s">
        <v>30</v>
      </c>
      <c r="C39" s="28" t="s">
        <v>85</v>
      </c>
      <c r="D39" s="22" t="s">
        <v>86</v>
      </c>
      <c r="E39" s="22" t="s">
        <v>10</v>
      </c>
      <c r="F39" s="22">
        <v>3546</v>
      </c>
      <c r="G39" s="23" t="str">
        <f>HYPERLINK("#'Cuadro 38'!A1", "Cuadro 38")</f>
        <v>Cuadro 38</v>
      </c>
    </row>
    <row r="40" spans="1:7" ht="20.25" customHeight="1" x14ac:dyDescent="0.25">
      <c r="A40" s="22">
        <v>39</v>
      </c>
      <c r="B40" s="22" t="s">
        <v>30</v>
      </c>
      <c r="C40" s="31" t="s">
        <v>87</v>
      </c>
      <c r="D40" s="22" t="s">
        <v>88</v>
      </c>
      <c r="E40" s="22" t="s">
        <v>10</v>
      </c>
      <c r="F40" s="22">
        <v>12259</v>
      </c>
      <c r="G40" s="23" t="str">
        <f>HYPERLINK("#'Cuadro 39'!A1", "Cuadro 39")</f>
        <v>Cuadro 39</v>
      </c>
    </row>
    <row r="41" spans="1:7" ht="20.25" customHeight="1" x14ac:dyDescent="0.25">
      <c r="A41" s="22">
        <v>40</v>
      </c>
      <c r="B41" s="22" t="s">
        <v>30</v>
      </c>
      <c r="C41" s="31" t="s">
        <v>89</v>
      </c>
      <c r="D41" s="22" t="s">
        <v>90</v>
      </c>
      <c r="E41" s="22" t="s">
        <v>10</v>
      </c>
      <c r="F41" s="22">
        <v>3086</v>
      </c>
      <c r="G41" s="23" t="str">
        <f>HYPERLINK("#'Cuadro 40'!A1", "Cuadro 40")</f>
        <v>Cuadro 40</v>
      </c>
    </row>
    <row r="42" spans="1:7" ht="20.25" customHeight="1" x14ac:dyDescent="0.25">
      <c r="A42" s="22">
        <v>41</v>
      </c>
      <c r="B42" s="22" t="s">
        <v>91</v>
      </c>
      <c r="C42" s="28" t="s">
        <v>92</v>
      </c>
      <c r="D42" s="22" t="s">
        <v>93</v>
      </c>
      <c r="E42" s="22" t="s">
        <v>10</v>
      </c>
      <c r="F42" s="22">
        <v>2247</v>
      </c>
      <c r="G42" s="23" t="str">
        <f>HYPERLINK("#'Cuadro 41'!A1", "Cuadro 41")</f>
        <v>Cuadro 41</v>
      </c>
    </row>
    <row r="43" spans="1:7" ht="20.25" customHeight="1" x14ac:dyDescent="0.25">
      <c r="A43" s="22">
        <v>42</v>
      </c>
      <c r="B43" s="22" t="s">
        <v>91</v>
      </c>
      <c r="C43" s="28" t="s">
        <v>94</v>
      </c>
      <c r="D43" s="22" t="s">
        <v>95</v>
      </c>
      <c r="E43" s="22" t="s">
        <v>10</v>
      </c>
      <c r="F43" s="22">
        <v>2247</v>
      </c>
      <c r="G43" s="23" t="str">
        <f>HYPERLINK("#'Cuadro 42'!A1", "Cuadro 42")</f>
        <v>Cuadro 42</v>
      </c>
    </row>
    <row r="44" spans="1:7" ht="20.25" customHeight="1" x14ac:dyDescent="0.25">
      <c r="A44" s="22">
        <v>43</v>
      </c>
      <c r="B44" s="22" t="s">
        <v>91</v>
      </c>
      <c r="C44" s="28" t="s">
        <v>96</v>
      </c>
      <c r="D44" s="22" t="s">
        <v>97</v>
      </c>
      <c r="E44" s="22" t="s">
        <v>10</v>
      </c>
      <c r="F44" s="22">
        <v>2247</v>
      </c>
      <c r="G44" s="23" t="str">
        <f>HYPERLINK("#'Cuadro 43'!A1", "Cuadro 43")</f>
        <v>Cuadro 43</v>
      </c>
    </row>
    <row r="45" spans="1:7" ht="20.25" customHeight="1" x14ac:dyDescent="0.25">
      <c r="A45" s="22">
        <v>44</v>
      </c>
      <c r="B45" s="22" t="s">
        <v>91</v>
      </c>
      <c r="C45" s="28" t="s">
        <v>98</v>
      </c>
      <c r="D45" s="22" t="s">
        <v>99</v>
      </c>
      <c r="E45" s="22" t="s">
        <v>10</v>
      </c>
      <c r="F45" s="22">
        <v>2231</v>
      </c>
      <c r="G45" s="23" t="str">
        <f>HYPERLINK("#'Cuadro 44'!A1", "Cuadro 44")</f>
        <v>Cuadro 44</v>
      </c>
    </row>
    <row r="46" spans="1:7" ht="20.25" customHeight="1" x14ac:dyDescent="0.25">
      <c r="A46" s="22">
        <v>45</v>
      </c>
      <c r="B46" s="22" t="s">
        <v>91</v>
      </c>
      <c r="C46" s="28" t="s">
        <v>100</v>
      </c>
      <c r="D46" s="22" t="s">
        <v>101</v>
      </c>
      <c r="E46" s="22" t="s">
        <v>10</v>
      </c>
      <c r="F46" s="22">
        <v>2231</v>
      </c>
      <c r="G46" s="23" t="str">
        <f>HYPERLINK("#'Cuadro 45'!A1", "Cuadro 45")</f>
        <v>Cuadro 45</v>
      </c>
    </row>
    <row r="47" spans="1:7" ht="20.25" customHeight="1" x14ac:dyDescent="0.25">
      <c r="A47" s="22">
        <v>46</v>
      </c>
      <c r="B47" s="22" t="s">
        <v>91</v>
      </c>
      <c r="C47" s="28" t="s">
        <v>102</v>
      </c>
      <c r="D47" s="22" t="s">
        <v>103</v>
      </c>
      <c r="E47" s="22" t="s">
        <v>10</v>
      </c>
      <c r="F47" s="22">
        <v>2231</v>
      </c>
      <c r="G47" s="23" t="str">
        <f>HYPERLINK("#'Cuadro 46'!A1", "Cuadro 46")</f>
        <v>Cuadro 46</v>
      </c>
    </row>
    <row r="48" spans="1:7" ht="20.25" customHeight="1" x14ac:dyDescent="0.25">
      <c r="A48" s="22">
        <v>47</v>
      </c>
      <c r="B48" s="22" t="s">
        <v>91</v>
      </c>
      <c r="C48" s="28" t="s">
        <v>104</v>
      </c>
      <c r="D48" s="22" t="s">
        <v>105</v>
      </c>
      <c r="E48" s="22" t="s">
        <v>10</v>
      </c>
      <c r="F48" s="22">
        <v>1775</v>
      </c>
      <c r="G48" s="23" t="str">
        <f>HYPERLINK("#'Cuadro 47'!A1", "Cuadro 47")</f>
        <v>Cuadro 47</v>
      </c>
    </row>
    <row r="49" spans="1:7" ht="20.25" customHeight="1" x14ac:dyDescent="0.25">
      <c r="A49" s="22">
        <v>48</v>
      </c>
      <c r="B49" s="22" t="s">
        <v>91</v>
      </c>
      <c r="C49" s="28" t="s">
        <v>106</v>
      </c>
      <c r="D49" s="22" t="s">
        <v>107</v>
      </c>
      <c r="E49" s="22" t="s">
        <v>10</v>
      </c>
      <c r="F49" s="22">
        <v>1775</v>
      </c>
      <c r="G49" s="23" t="str">
        <f>HYPERLINK("#'Cuadro 48'!A1", "Cuadro 48")</f>
        <v>Cuadro 48</v>
      </c>
    </row>
    <row r="50" spans="1:7" ht="20.25" customHeight="1" x14ac:dyDescent="0.25">
      <c r="A50" s="22">
        <v>49</v>
      </c>
      <c r="B50" s="22" t="s">
        <v>91</v>
      </c>
      <c r="C50" s="28" t="s">
        <v>108</v>
      </c>
      <c r="D50" s="22" t="s">
        <v>109</v>
      </c>
      <c r="E50" s="22" t="s">
        <v>10</v>
      </c>
      <c r="F50" s="22">
        <v>1775</v>
      </c>
      <c r="G50" s="23" t="str">
        <f>HYPERLINK("#'Cuadro 49'!A1", "Cuadro 49")</f>
        <v>Cuadro 49</v>
      </c>
    </row>
    <row r="51" spans="1:7" ht="20.25" customHeight="1" x14ac:dyDescent="0.25">
      <c r="A51" s="22">
        <v>50</v>
      </c>
      <c r="B51" s="22" t="s">
        <v>110</v>
      </c>
      <c r="C51" s="28" t="s">
        <v>111</v>
      </c>
      <c r="D51" s="22" t="s">
        <v>112</v>
      </c>
      <c r="E51" s="22" t="s">
        <v>10</v>
      </c>
      <c r="F51" s="22">
        <v>12263</v>
      </c>
      <c r="G51" s="23" t="str">
        <f>HYPERLINK("#'Cuadro 50'!A1", "Cuadro 50")</f>
        <v>Cuadro 50</v>
      </c>
    </row>
    <row r="52" spans="1:7" ht="20.25" customHeight="1" x14ac:dyDescent="0.25">
      <c r="A52" s="22">
        <v>51</v>
      </c>
      <c r="B52" s="22" t="s">
        <v>110</v>
      </c>
      <c r="C52" s="28" t="s">
        <v>113</v>
      </c>
      <c r="D52" s="22" t="s">
        <v>114</v>
      </c>
      <c r="E52" s="22" t="s">
        <v>10</v>
      </c>
      <c r="F52" s="22">
        <v>8193</v>
      </c>
      <c r="G52" s="23" t="str">
        <f>HYPERLINK("#'Cuadro 51'!A1", "Cuadro 51")</f>
        <v>Cuadro 51</v>
      </c>
    </row>
    <row r="53" spans="1:7" ht="20.25" customHeight="1" x14ac:dyDescent="0.25">
      <c r="A53" s="22">
        <v>52</v>
      </c>
      <c r="B53" s="22" t="s">
        <v>110</v>
      </c>
      <c r="C53" s="28" t="s">
        <v>115</v>
      </c>
      <c r="D53" s="22" t="s">
        <v>116</v>
      </c>
      <c r="E53" s="22" t="s">
        <v>10</v>
      </c>
      <c r="F53" s="22">
        <v>12263</v>
      </c>
      <c r="G53" s="23" t="str">
        <f>HYPERLINK("#'Cuadro 52'!A1", "Cuadro 52")</f>
        <v>Cuadro 52</v>
      </c>
    </row>
    <row r="54" spans="1:7" ht="20.25" customHeight="1" x14ac:dyDescent="0.25">
      <c r="A54" s="22">
        <v>53</v>
      </c>
      <c r="B54" s="22" t="s">
        <v>110</v>
      </c>
      <c r="C54" s="28" t="s">
        <v>117</v>
      </c>
      <c r="D54" s="22" t="s">
        <v>118</v>
      </c>
      <c r="E54" s="22" t="s">
        <v>10</v>
      </c>
      <c r="F54" s="22">
        <v>7683</v>
      </c>
      <c r="G54" s="23" t="str">
        <f>HYPERLINK("#'Cuadro 53'!A1", "Cuadro 53")</f>
        <v>Cuadro 53</v>
      </c>
    </row>
    <row r="55" spans="1:7" ht="20.25" customHeight="1" x14ac:dyDescent="0.25">
      <c r="A55" s="22">
        <v>54</v>
      </c>
      <c r="B55" s="22" t="s">
        <v>110</v>
      </c>
      <c r="C55" s="28" t="s">
        <v>119</v>
      </c>
      <c r="D55" s="22" t="s">
        <v>120</v>
      </c>
      <c r="E55" s="22" t="s">
        <v>10</v>
      </c>
      <c r="F55" s="22">
        <v>12263</v>
      </c>
      <c r="G55" s="23" t="str">
        <f>HYPERLINK("#'Cuadro 54'!A1", "Cuadro 54")</f>
        <v>Cuadro 54</v>
      </c>
    </row>
    <row r="56" spans="1:7" ht="20.25" customHeight="1" x14ac:dyDescent="0.25">
      <c r="A56" s="22">
        <v>55</v>
      </c>
      <c r="B56" s="22" t="s">
        <v>110</v>
      </c>
      <c r="C56" s="28" t="s">
        <v>121</v>
      </c>
      <c r="D56" s="22" t="s">
        <v>122</v>
      </c>
      <c r="E56" s="22" t="s">
        <v>10</v>
      </c>
      <c r="F56" s="22">
        <v>3409</v>
      </c>
      <c r="G56" s="23" t="str">
        <f>HYPERLINK("#'Cuadro 55'!A1", "Cuadro 55")</f>
        <v>Cuadro 55</v>
      </c>
    </row>
    <row r="57" spans="1:7" ht="20.25" customHeight="1" x14ac:dyDescent="0.25">
      <c r="A57" s="22">
        <v>56</v>
      </c>
      <c r="B57" s="22" t="s">
        <v>110</v>
      </c>
      <c r="C57" s="28" t="s">
        <v>123</v>
      </c>
      <c r="D57" s="22" t="s">
        <v>124</v>
      </c>
      <c r="E57" s="22" t="s">
        <v>10</v>
      </c>
      <c r="F57" s="22">
        <v>12263</v>
      </c>
      <c r="G57" s="23" t="str">
        <f>HYPERLINK("#'Cuadro 56'!A1", "Cuadro 56")</f>
        <v>Cuadro 56</v>
      </c>
    </row>
    <row r="58" spans="1:7" ht="20.25" customHeight="1" x14ac:dyDescent="0.25">
      <c r="A58" s="22">
        <v>57</v>
      </c>
      <c r="B58" s="22" t="s">
        <v>110</v>
      </c>
      <c r="C58" s="28" t="s">
        <v>125</v>
      </c>
      <c r="D58" s="22" t="s">
        <v>126</v>
      </c>
      <c r="E58" s="22" t="s">
        <v>10</v>
      </c>
      <c r="F58" s="22">
        <v>7058</v>
      </c>
      <c r="G58" s="23" t="str">
        <f>HYPERLINK("#'Cuadro 57'!A1", "Cuadro 57")</f>
        <v>Cuadro 57</v>
      </c>
    </row>
    <row r="59" spans="1:7" ht="20.25" customHeight="1" x14ac:dyDescent="0.25">
      <c r="A59" s="22">
        <v>58</v>
      </c>
      <c r="B59" s="22" t="s">
        <v>110</v>
      </c>
      <c r="C59" s="28" t="s">
        <v>127</v>
      </c>
      <c r="D59" s="22" t="s">
        <v>128</v>
      </c>
      <c r="E59" s="22" t="s">
        <v>10</v>
      </c>
      <c r="F59" s="22">
        <v>12263</v>
      </c>
      <c r="G59" s="23" t="str">
        <f>HYPERLINK("#'Cuadro 58'!A1", "Cuadro 58")</f>
        <v>Cuadro 58</v>
      </c>
    </row>
    <row r="60" spans="1:7" ht="20.25" customHeight="1" x14ac:dyDescent="0.25">
      <c r="A60" s="22">
        <v>59</v>
      </c>
      <c r="B60" s="22" t="s">
        <v>110</v>
      </c>
      <c r="C60" s="28" t="s">
        <v>129</v>
      </c>
      <c r="D60" s="22" t="s">
        <v>130</v>
      </c>
      <c r="E60" s="22" t="s">
        <v>10</v>
      </c>
      <c r="F60" s="22">
        <v>11617</v>
      </c>
      <c r="G60" s="23" t="str">
        <f>HYPERLINK("#'Cuadro 59'!A1", "Cuadro 59")</f>
        <v>Cuadro 59</v>
      </c>
    </row>
    <row r="61" spans="1:7" ht="20.25" customHeight="1" x14ac:dyDescent="0.25">
      <c r="A61" s="22">
        <v>60</v>
      </c>
      <c r="B61" s="22" t="s">
        <v>110</v>
      </c>
      <c r="C61" s="28" t="s">
        <v>131</v>
      </c>
      <c r="D61" s="22" t="s">
        <v>132</v>
      </c>
      <c r="E61" s="22" t="s">
        <v>10</v>
      </c>
      <c r="F61" s="22">
        <v>11617</v>
      </c>
      <c r="G61" s="23" t="str">
        <f>HYPERLINK("#'Cuadro 60'!A1", "Cuadro 60")</f>
        <v>Cuadro 60</v>
      </c>
    </row>
    <row r="62" spans="1:7" ht="20.25" customHeight="1" x14ac:dyDescent="0.25">
      <c r="A62" s="22">
        <v>61</v>
      </c>
      <c r="B62" s="22" t="s">
        <v>110</v>
      </c>
      <c r="C62" s="28" t="s">
        <v>133</v>
      </c>
      <c r="D62" s="22" t="s">
        <v>134</v>
      </c>
      <c r="E62" s="22" t="s">
        <v>10</v>
      </c>
      <c r="F62" s="22">
        <v>11617</v>
      </c>
      <c r="G62" s="23" t="str">
        <f>HYPERLINK("#'Cuadro 61'!A1", "Cuadro 61")</f>
        <v>Cuadro 61</v>
      </c>
    </row>
    <row r="63" spans="1:7" ht="20.25" customHeight="1" x14ac:dyDescent="0.25">
      <c r="A63" s="22">
        <v>62</v>
      </c>
      <c r="B63" s="22" t="s">
        <v>110</v>
      </c>
      <c r="C63" s="28" t="s">
        <v>135</v>
      </c>
      <c r="D63" s="22" t="s">
        <v>136</v>
      </c>
      <c r="E63" s="22" t="s">
        <v>10</v>
      </c>
      <c r="F63" s="22">
        <v>11617</v>
      </c>
      <c r="G63" s="23" t="str">
        <f>HYPERLINK("#'Cuadro 62'!A1", "Cuadro 62")</f>
        <v>Cuadro 62</v>
      </c>
    </row>
    <row r="64" spans="1:7" ht="20.25" customHeight="1" x14ac:dyDescent="0.25">
      <c r="A64" s="22">
        <v>63</v>
      </c>
      <c r="B64" s="22" t="s">
        <v>110</v>
      </c>
      <c r="C64" s="28" t="s">
        <v>137</v>
      </c>
      <c r="D64" s="22" t="s">
        <v>138</v>
      </c>
      <c r="E64" s="22" t="s">
        <v>10</v>
      </c>
      <c r="F64" s="22">
        <v>624</v>
      </c>
      <c r="G64" s="23" t="str">
        <f>HYPERLINK("#'Cuadro 63'!A1", "Cuadro 63")</f>
        <v>Cuadro 63</v>
      </c>
    </row>
    <row r="65" spans="1:7" ht="20.25" customHeight="1" x14ac:dyDescent="0.25">
      <c r="A65" s="22">
        <v>64</v>
      </c>
      <c r="B65" s="22" t="s">
        <v>110</v>
      </c>
      <c r="C65" s="28" t="s">
        <v>139</v>
      </c>
      <c r="D65" s="22" t="s">
        <v>140</v>
      </c>
      <c r="E65" s="22" t="s">
        <v>10</v>
      </c>
      <c r="F65" s="22">
        <v>7671</v>
      </c>
      <c r="G65" s="23" t="str">
        <f>HYPERLINK("#'Cuadro 64'!A1", "Cuadro 64")</f>
        <v>Cuadro 64</v>
      </c>
    </row>
    <row r="66" spans="1:7" ht="20.25" customHeight="1" x14ac:dyDescent="0.25">
      <c r="A66" s="22">
        <v>65</v>
      </c>
      <c r="B66" s="22" t="s">
        <v>141</v>
      </c>
      <c r="C66" s="28" t="s">
        <v>142</v>
      </c>
      <c r="D66" s="22" t="s">
        <v>143</v>
      </c>
      <c r="E66" s="22" t="s">
        <v>10</v>
      </c>
      <c r="F66" s="22">
        <v>12263</v>
      </c>
      <c r="G66" s="23" t="str">
        <f>HYPERLINK("#'Cuadro 65'!A1", "Cuadro 65")</f>
        <v>Cuadro 65</v>
      </c>
    </row>
    <row r="67" spans="1:7" ht="20.25" customHeight="1" x14ac:dyDescent="0.25">
      <c r="A67" s="22">
        <v>66</v>
      </c>
      <c r="B67" s="22" t="s">
        <v>141</v>
      </c>
      <c r="C67" s="28" t="s">
        <v>144</v>
      </c>
      <c r="D67" s="22" t="s">
        <v>145</v>
      </c>
      <c r="E67" s="22" t="s">
        <v>10</v>
      </c>
      <c r="F67" s="22">
        <v>12263</v>
      </c>
      <c r="G67" s="23" t="str">
        <f>HYPERLINK("#'Cuadro 66'!A1", "Cuadro 66")</f>
        <v>Cuadro 66</v>
      </c>
    </row>
    <row r="68" spans="1:7" ht="20.25" customHeight="1" x14ac:dyDescent="0.25">
      <c r="A68" s="22">
        <v>67</v>
      </c>
      <c r="B68" s="22" t="s">
        <v>141</v>
      </c>
      <c r="C68" s="28" t="s">
        <v>146</v>
      </c>
      <c r="D68" s="22" t="s">
        <v>147</v>
      </c>
      <c r="E68" s="22" t="s">
        <v>10</v>
      </c>
      <c r="F68" s="22">
        <v>12263</v>
      </c>
      <c r="G68" s="23" t="str">
        <f>HYPERLINK("#'Cuadro 67'!A1", "Cuadro 67")</f>
        <v>Cuadro 67</v>
      </c>
    </row>
    <row r="69" spans="1:7" ht="20.25" customHeight="1" x14ac:dyDescent="0.25">
      <c r="A69" s="22">
        <v>68</v>
      </c>
      <c r="B69" s="22" t="s">
        <v>141</v>
      </c>
      <c r="C69" s="28" t="s">
        <v>148</v>
      </c>
      <c r="D69" s="22" t="s">
        <v>149</v>
      </c>
      <c r="E69" s="22" t="s">
        <v>10</v>
      </c>
      <c r="F69" s="22">
        <v>12263</v>
      </c>
      <c r="G69" s="23" t="str">
        <f>HYPERLINK("#'Cuadro 68'!A1", "Cuadro 68")</f>
        <v>Cuadro 68</v>
      </c>
    </row>
    <row r="70" spans="1:7" ht="20.25" customHeight="1" x14ac:dyDescent="0.25">
      <c r="A70" s="22">
        <v>69</v>
      </c>
      <c r="B70" s="22" t="s">
        <v>141</v>
      </c>
      <c r="C70" s="28" t="s">
        <v>150</v>
      </c>
      <c r="D70" s="22" t="s">
        <v>151</v>
      </c>
      <c r="E70" s="22" t="s">
        <v>10</v>
      </c>
      <c r="F70" s="22">
        <v>12263</v>
      </c>
      <c r="G70" s="23" t="str">
        <f>HYPERLINK("#'Cuadro 69'!A1", "Cuadro 69")</f>
        <v>Cuadro 69</v>
      </c>
    </row>
    <row r="71" spans="1:7" ht="20.25" customHeight="1" x14ac:dyDescent="0.25">
      <c r="A71" s="22">
        <v>70</v>
      </c>
      <c r="B71" s="22" t="s">
        <v>141</v>
      </c>
      <c r="C71" s="28" t="s">
        <v>152</v>
      </c>
      <c r="D71" s="22" t="s">
        <v>153</v>
      </c>
      <c r="E71" s="22" t="s">
        <v>10</v>
      </c>
      <c r="F71" s="22">
        <v>12263</v>
      </c>
      <c r="G71" s="23" t="str">
        <f>HYPERLINK("#'Cuadro 70'!A1", "Cuadro 70")</f>
        <v>Cuadro 70</v>
      </c>
    </row>
    <row r="72" spans="1:7" ht="20.25" customHeight="1" x14ac:dyDescent="0.25">
      <c r="A72" s="22">
        <v>71</v>
      </c>
      <c r="B72" s="22" t="s">
        <v>141</v>
      </c>
      <c r="C72" s="28" t="s">
        <v>154</v>
      </c>
      <c r="D72" s="22" t="s">
        <v>155</v>
      </c>
      <c r="E72" s="22" t="s">
        <v>10</v>
      </c>
      <c r="F72" s="22">
        <v>12263</v>
      </c>
      <c r="G72" s="23" t="str">
        <f>HYPERLINK("#'Cuadro 71'!A1", "Cuadro 71")</f>
        <v>Cuadro 71</v>
      </c>
    </row>
    <row r="73" spans="1:7" ht="20.25" customHeight="1" x14ac:dyDescent="0.25">
      <c r="A73" s="22">
        <v>72</v>
      </c>
      <c r="B73" s="22" t="s">
        <v>141</v>
      </c>
      <c r="C73" s="28" t="s">
        <v>156</v>
      </c>
      <c r="D73" s="22" t="s">
        <v>157</v>
      </c>
      <c r="E73" s="22" t="s">
        <v>10</v>
      </c>
      <c r="F73" s="22">
        <v>12263</v>
      </c>
      <c r="G73" s="23" t="str">
        <f>HYPERLINK("#'Cuadro 72'!A1", "Cuadro 72")</f>
        <v>Cuadro 72</v>
      </c>
    </row>
    <row r="74" spans="1:7" ht="20.25" customHeight="1" x14ac:dyDescent="0.25">
      <c r="A74" s="22">
        <v>73</v>
      </c>
      <c r="B74" s="22" t="s">
        <v>141</v>
      </c>
      <c r="C74" s="28" t="s">
        <v>158</v>
      </c>
      <c r="D74" s="22" t="s">
        <v>159</v>
      </c>
      <c r="E74" s="22" t="s">
        <v>10</v>
      </c>
      <c r="F74" s="22">
        <v>10670</v>
      </c>
      <c r="G74" s="23" t="str">
        <f>HYPERLINK("#'Cuadro 73'!A1", "Cuadro 73")</f>
        <v>Cuadro 73</v>
      </c>
    </row>
    <row r="75" spans="1:7" ht="20.25" customHeight="1" x14ac:dyDescent="0.25">
      <c r="A75" s="22">
        <v>74</v>
      </c>
      <c r="B75" s="22" t="s">
        <v>141</v>
      </c>
      <c r="C75" s="28" t="s">
        <v>160</v>
      </c>
      <c r="D75" s="22" t="s">
        <v>161</v>
      </c>
      <c r="E75" s="22" t="s">
        <v>10</v>
      </c>
      <c r="F75" s="22">
        <v>12263</v>
      </c>
      <c r="G75" s="23" t="str">
        <f>HYPERLINK("#'Cuadro 74'!A1", "Cuadro 74")</f>
        <v>Cuadro 74</v>
      </c>
    </row>
    <row r="76" spans="1:7" ht="20.25" customHeight="1" x14ac:dyDescent="0.25">
      <c r="A76" s="22">
        <v>75</v>
      </c>
      <c r="B76" s="22" t="s">
        <v>141</v>
      </c>
      <c r="C76" s="28" t="s">
        <v>162</v>
      </c>
      <c r="D76" s="22" t="s">
        <v>163</v>
      </c>
      <c r="E76" s="22" t="s">
        <v>10</v>
      </c>
      <c r="F76" s="22">
        <v>12263</v>
      </c>
      <c r="G76" s="23" t="str">
        <f>HYPERLINK("#'Cuadro 75'!A1", "Cuadro 75")</f>
        <v>Cuadro 75</v>
      </c>
    </row>
    <row r="77" spans="1:7" ht="20.25" customHeight="1" x14ac:dyDescent="0.25">
      <c r="A77" s="22">
        <v>76</v>
      </c>
      <c r="B77" s="22" t="s">
        <v>141</v>
      </c>
      <c r="C77" s="28" t="s">
        <v>164</v>
      </c>
      <c r="D77" s="22" t="s">
        <v>165</v>
      </c>
      <c r="E77" s="22" t="s">
        <v>10</v>
      </c>
      <c r="F77" s="22">
        <v>12263</v>
      </c>
      <c r="G77" s="23" t="str">
        <f>HYPERLINK("#'Cuadro 76'!A1", "Cuadro 76")</f>
        <v>Cuadro 76</v>
      </c>
    </row>
    <row r="78" spans="1:7" ht="20.25" customHeight="1" x14ac:dyDescent="0.25">
      <c r="A78" s="22">
        <v>77</v>
      </c>
      <c r="B78" s="22" t="s">
        <v>141</v>
      </c>
      <c r="C78" s="28" t="s">
        <v>166</v>
      </c>
      <c r="D78" s="22" t="s">
        <v>167</v>
      </c>
      <c r="E78" s="22" t="s">
        <v>10</v>
      </c>
      <c r="F78" s="22">
        <v>12263</v>
      </c>
      <c r="G78" s="23" t="str">
        <f>HYPERLINK("#'Cuadro 77'!A1", "Cuadro 77")</f>
        <v>Cuadro 77</v>
      </c>
    </row>
    <row r="79" spans="1:7" ht="20.25" customHeight="1" x14ac:dyDescent="0.25">
      <c r="A79" s="22">
        <v>78</v>
      </c>
      <c r="B79" s="22" t="s">
        <v>141</v>
      </c>
      <c r="C79" s="28" t="s">
        <v>168</v>
      </c>
      <c r="D79" s="22" t="s">
        <v>169</v>
      </c>
      <c r="E79" s="22" t="s">
        <v>10</v>
      </c>
      <c r="F79" s="22">
        <v>12263</v>
      </c>
      <c r="G79" s="23" t="str">
        <f>HYPERLINK("#'Cuadro 78'!A1", "Cuadro 78")</f>
        <v>Cuadro 78</v>
      </c>
    </row>
    <row r="80" spans="1:7" ht="20.25" customHeight="1" x14ac:dyDescent="0.25">
      <c r="A80" s="22">
        <v>79</v>
      </c>
      <c r="B80" s="22" t="s">
        <v>141</v>
      </c>
      <c r="C80" s="28" t="s">
        <v>170</v>
      </c>
      <c r="D80" s="22" t="s">
        <v>171</v>
      </c>
      <c r="E80" s="22" t="s">
        <v>10</v>
      </c>
      <c r="F80" s="22">
        <v>12263</v>
      </c>
      <c r="G80" s="23" t="str">
        <f>HYPERLINK("#'Cuadro 79'!A1", "Cuadro 79")</f>
        <v>Cuadro 79</v>
      </c>
    </row>
    <row r="81" spans="1:7" ht="20.25" customHeight="1" x14ac:dyDescent="0.25">
      <c r="A81" s="22">
        <v>80</v>
      </c>
      <c r="B81" s="22" t="s">
        <v>141</v>
      </c>
      <c r="C81" s="28" t="s">
        <v>172</v>
      </c>
      <c r="D81" s="22" t="s">
        <v>173</v>
      </c>
      <c r="E81" s="22" t="s">
        <v>10</v>
      </c>
      <c r="F81" s="22">
        <v>12263</v>
      </c>
      <c r="G81" s="23" t="str">
        <f>HYPERLINK("#'Cuadro 80'!A1", "Cuadro 80")</f>
        <v>Cuadro 80</v>
      </c>
    </row>
    <row r="82" spans="1:7" ht="20.25" customHeight="1" x14ac:dyDescent="0.25">
      <c r="A82" s="22">
        <v>81</v>
      </c>
      <c r="B82" s="22" t="s">
        <v>141</v>
      </c>
      <c r="C82" s="28" t="s">
        <v>174</v>
      </c>
      <c r="D82" s="22" t="s">
        <v>175</v>
      </c>
      <c r="E82" s="22" t="s">
        <v>10</v>
      </c>
      <c r="F82" s="22">
        <v>12263</v>
      </c>
      <c r="G82" s="23" t="str">
        <f>HYPERLINK("#'Cuadro 81'!A1", "Cuadro 81")</f>
        <v>Cuadro 81</v>
      </c>
    </row>
    <row r="83" spans="1:7" ht="20.25" customHeight="1" x14ac:dyDescent="0.25">
      <c r="A83" s="22">
        <v>82</v>
      </c>
      <c r="B83" s="22" t="s">
        <v>141</v>
      </c>
      <c r="C83" s="28" t="s">
        <v>176</v>
      </c>
      <c r="D83" s="22" t="s">
        <v>177</v>
      </c>
      <c r="E83" s="22" t="s">
        <v>10</v>
      </c>
      <c r="F83" s="22">
        <v>12263</v>
      </c>
      <c r="G83" s="23" t="str">
        <f>HYPERLINK("#'Cuadro 82'!A1", "Cuadro 82")</f>
        <v>Cuadro 82</v>
      </c>
    </row>
    <row r="84" spans="1:7" ht="20.25" customHeight="1" x14ac:dyDescent="0.25">
      <c r="A84" s="22">
        <v>83</v>
      </c>
      <c r="B84" s="22" t="s">
        <v>141</v>
      </c>
      <c r="C84" s="28" t="s">
        <v>178</v>
      </c>
      <c r="D84" s="22" t="s">
        <v>179</v>
      </c>
      <c r="E84" s="22" t="s">
        <v>10</v>
      </c>
      <c r="F84" s="22">
        <v>12263</v>
      </c>
      <c r="G84" s="23" t="str">
        <f>HYPERLINK("#'Cuadro 83'!A1", "Cuadro 83")</f>
        <v>Cuadro 83</v>
      </c>
    </row>
    <row r="85" spans="1:7" ht="20.25" customHeight="1" x14ac:dyDescent="0.25">
      <c r="A85" s="22">
        <v>84</v>
      </c>
      <c r="B85" s="22" t="s">
        <v>180</v>
      </c>
      <c r="C85" s="28" t="s">
        <v>181</v>
      </c>
      <c r="D85" s="22" t="s">
        <v>182</v>
      </c>
      <c r="E85" s="22" t="s">
        <v>10</v>
      </c>
      <c r="F85" s="22">
        <v>12263</v>
      </c>
      <c r="G85" s="23" t="str">
        <f>HYPERLINK("#'Cuadro 84'!A1", "Cuadro 84")</f>
        <v>Cuadro 84</v>
      </c>
    </row>
    <row r="86" spans="1:7" ht="20.25" customHeight="1" x14ac:dyDescent="0.25">
      <c r="A86" s="22">
        <v>85</v>
      </c>
      <c r="B86" s="22" t="s">
        <v>180</v>
      </c>
      <c r="C86" s="31" t="s">
        <v>183</v>
      </c>
      <c r="D86" s="22" t="s">
        <v>184</v>
      </c>
      <c r="E86" s="22" t="s">
        <v>10</v>
      </c>
      <c r="F86" s="22">
        <v>6983</v>
      </c>
      <c r="G86" s="23" t="str">
        <f>HYPERLINK("#'Cuadro 85'!A1", "Cuadro 85")</f>
        <v>Cuadro 85</v>
      </c>
    </row>
    <row r="87" spans="1:7" ht="20.25" customHeight="1" x14ac:dyDescent="0.25">
      <c r="A87" s="22">
        <v>86</v>
      </c>
      <c r="B87" s="22" t="s">
        <v>180</v>
      </c>
      <c r="C87" s="28" t="s">
        <v>185</v>
      </c>
      <c r="D87" s="22" t="s">
        <v>186</v>
      </c>
      <c r="E87" s="22" t="s">
        <v>10</v>
      </c>
      <c r="F87" s="22">
        <v>12263</v>
      </c>
      <c r="G87" s="23" t="str">
        <f>HYPERLINK("#'Cuadro 86'!A1", "Cuadro 86")</f>
        <v>Cuadro 86</v>
      </c>
    </row>
    <row r="88" spans="1:7" ht="20.25" customHeight="1" x14ac:dyDescent="0.25">
      <c r="A88" s="22">
        <v>87</v>
      </c>
      <c r="B88" s="22" t="s">
        <v>180</v>
      </c>
      <c r="C88" s="28" t="s">
        <v>187</v>
      </c>
      <c r="D88" s="22" t="s">
        <v>188</v>
      </c>
      <c r="E88" s="22" t="s">
        <v>10</v>
      </c>
      <c r="F88" s="22">
        <v>12263</v>
      </c>
      <c r="G88" s="23" t="str">
        <f>HYPERLINK("#'Cuadro 87'!A1", "Cuadro 87")</f>
        <v>Cuadro 87</v>
      </c>
    </row>
    <row r="89" spans="1:7" ht="20.25" customHeight="1" x14ac:dyDescent="0.25">
      <c r="A89" s="22">
        <v>88</v>
      </c>
      <c r="B89" s="22" t="s">
        <v>189</v>
      </c>
      <c r="C89" s="28" t="s">
        <v>190</v>
      </c>
      <c r="D89" s="22" t="s">
        <v>191</v>
      </c>
      <c r="E89" s="22" t="s">
        <v>10</v>
      </c>
      <c r="F89" s="22">
        <v>12263</v>
      </c>
      <c r="G89" s="23" t="str">
        <f>HYPERLINK("#'Cuadro 88'!A1", "Cuadro 88")</f>
        <v>Cuadro 88</v>
      </c>
    </row>
    <row r="90" spans="1:7" ht="20.25" customHeight="1" x14ac:dyDescent="0.25">
      <c r="A90" s="22">
        <v>89</v>
      </c>
      <c r="B90" s="22" t="s">
        <v>189</v>
      </c>
      <c r="C90" s="28" t="s">
        <v>192</v>
      </c>
      <c r="D90" s="22" t="s">
        <v>193</v>
      </c>
      <c r="E90" s="22" t="s">
        <v>10</v>
      </c>
      <c r="F90" s="22">
        <v>12263</v>
      </c>
      <c r="G90" s="23" t="str">
        <f>HYPERLINK("#'Cuadro 89'!A1", "Cuadro 89")</f>
        <v>Cuadro 89</v>
      </c>
    </row>
    <row r="91" spans="1:7" ht="20.25" customHeight="1" x14ac:dyDescent="0.25">
      <c r="A91" s="22">
        <v>90</v>
      </c>
      <c r="B91" s="22" t="s">
        <v>189</v>
      </c>
      <c r="C91" s="28" t="s">
        <v>194</v>
      </c>
      <c r="D91" s="22" t="s">
        <v>195</v>
      </c>
      <c r="E91" s="22" t="s">
        <v>10</v>
      </c>
      <c r="F91" s="22">
        <v>12263</v>
      </c>
      <c r="G91" s="23" t="str">
        <f>HYPERLINK("#'Cuadro 90'!A1", "Cuadro 90")</f>
        <v>Cuadro 90</v>
      </c>
    </row>
    <row r="92" spans="1:7" ht="20.25" customHeight="1" x14ac:dyDescent="0.25">
      <c r="A92" s="22">
        <v>91</v>
      </c>
      <c r="B92" s="22" t="s">
        <v>189</v>
      </c>
      <c r="C92" s="28" t="s">
        <v>196</v>
      </c>
      <c r="D92" s="22" t="s">
        <v>197</v>
      </c>
      <c r="E92" s="22" t="s">
        <v>10</v>
      </c>
      <c r="F92" s="22">
        <v>12263</v>
      </c>
      <c r="G92" s="23" t="str">
        <f>HYPERLINK("#'Cuadro 91'!A1", "Cuadro 91")</f>
        <v>Cuadro 91</v>
      </c>
    </row>
    <row r="93" spans="1:7" ht="20.25" customHeight="1" x14ac:dyDescent="0.25">
      <c r="A93" s="22">
        <v>92</v>
      </c>
      <c r="B93" s="22" t="s">
        <v>189</v>
      </c>
      <c r="C93" s="28" t="s">
        <v>198</v>
      </c>
      <c r="D93" s="22" t="s">
        <v>199</v>
      </c>
      <c r="E93" s="22" t="s">
        <v>10</v>
      </c>
      <c r="F93" s="22">
        <v>12263</v>
      </c>
      <c r="G93" s="23" t="str">
        <f>HYPERLINK("#'Cuadro 92'!A1", "Cuadro 92")</f>
        <v>Cuadro 92</v>
      </c>
    </row>
    <row r="94" spans="1:7" ht="20.25" customHeight="1" x14ac:dyDescent="0.25">
      <c r="A94" s="22">
        <v>93</v>
      </c>
      <c r="B94" s="22" t="s">
        <v>189</v>
      </c>
      <c r="C94" s="28" t="s">
        <v>200</v>
      </c>
      <c r="D94" s="22" t="s">
        <v>201</v>
      </c>
      <c r="E94" s="22" t="s">
        <v>10</v>
      </c>
      <c r="F94" s="22">
        <v>12263</v>
      </c>
      <c r="G94" s="23" t="str">
        <f>HYPERLINK("#'Cuadro 93'!A1", "Cuadro 93")</f>
        <v>Cuadro 93</v>
      </c>
    </row>
    <row r="95" spans="1:7" ht="20.25" customHeight="1" x14ac:dyDescent="0.25">
      <c r="A95" s="22">
        <v>94</v>
      </c>
      <c r="B95" s="22" t="s">
        <v>189</v>
      </c>
      <c r="C95" s="28" t="s">
        <v>202</v>
      </c>
      <c r="D95" s="22" t="s">
        <v>203</v>
      </c>
      <c r="E95" s="22" t="s">
        <v>10</v>
      </c>
      <c r="F95" s="22">
        <v>12263</v>
      </c>
      <c r="G95" s="23" t="str">
        <f>HYPERLINK("#'Cuadro 94'!A1", "Cuadro 94")</f>
        <v>Cuadro 94</v>
      </c>
    </row>
    <row r="96" spans="1:7" ht="20.25" customHeight="1" x14ac:dyDescent="0.25">
      <c r="A96" s="22">
        <v>95</v>
      </c>
      <c r="B96" s="22" t="s">
        <v>189</v>
      </c>
      <c r="C96" s="28" t="s">
        <v>204</v>
      </c>
      <c r="D96" s="22" t="s">
        <v>205</v>
      </c>
      <c r="E96" s="22" t="s">
        <v>10</v>
      </c>
      <c r="F96" s="22">
        <v>12263</v>
      </c>
      <c r="G96" s="23" t="str">
        <f>HYPERLINK("#'Cuadro 95'!A1", "Cuadro 95")</f>
        <v>Cuadro 95</v>
      </c>
    </row>
    <row r="97" spans="1:7" ht="20.25" customHeight="1" x14ac:dyDescent="0.25">
      <c r="A97" s="22">
        <v>96</v>
      </c>
      <c r="B97" s="22" t="s">
        <v>189</v>
      </c>
      <c r="C97" s="28" t="s">
        <v>206</v>
      </c>
      <c r="D97" s="22" t="s">
        <v>207</v>
      </c>
      <c r="E97" s="22" t="s">
        <v>10</v>
      </c>
      <c r="F97" s="22">
        <v>12263</v>
      </c>
      <c r="G97" s="23" t="str">
        <f>HYPERLINK("#'Cuadro 96'!A1", "Cuadro 96")</f>
        <v>Cuadro 96</v>
      </c>
    </row>
    <row r="98" spans="1:7" ht="20.25" customHeight="1" x14ac:dyDescent="0.25">
      <c r="A98" s="22">
        <v>97</v>
      </c>
      <c r="B98" s="22" t="s">
        <v>189</v>
      </c>
      <c r="C98" s="28" t="s">
        <v>208</v>
      </c>
      <c r="D98" s="22" t="s">
        <v>209</v>
      </c>
      <c r="E98" s="22" t="s">
        <v>10</v>
      </c>
      <c r="F98" s="22">
        <v>5768</v>
      </c>
      <c r="G98" s="23" t="str">
        <f>HYPERLINK("#'Cuadro 97'!A1", "Cuadro 97")</f>
        <v>Cuadro 97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25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406</v>
      </c>
      <c r="B13" s="11" t="s">
        <v>407</v>
      </c>
      <c r="C13" s="5" t="s">
        <v>408</v>
      </c>
      <c r="D13" s="5" t="s">
        <v>409</v>
      </c>
      <c r="E13" s="14"/>
      <c r="F13" s="1"/>
    </row>
    <row r="14" spans="1:6" x14ac:dyDescent="0.25">
      <c r="A14" s="6" t="s">
        <v>410</v>
      </c>
      <c r="B14" s="9" t="s">
        <v>411</v>
      </c>
      <c r="C14" s="1" t="s">
        <v>412</v>
      </c>
      <c r="D14" s="1" t="s">
        <v>413</v>
      </c>
      <c r="E14" s="12"/>
      <c r="F14" s="1"/>
    </row>
    <row r="15" spans="1:6" x14ac:dyDescent="0.25">
      <c r="A15" s="6" t="s">
        <v>414</v>
      </c>
      <c r="B15" s="9" t="s">
        <v>415</v>
      </c>
      <c r="C15" s="1" t="s">
        <v>416</v>
      </c>
      <c r="D15" s="1" t="s">
        <v>417</v>
      </c>
      <c r="E15" s="12"/>
      <c r="F15" s="1"/>
    </row>
    <row r="16" spans="1:6" x14ac:dyDescent="0.25">
      <c r="A16" s="6" t="s">
        <v>418</v>
      </c>
      <c r="B16" s="9" t="s">
        <v>419</v>
      </c>
      <c r="C16" s="1" t="s">
        <v>420</v>
      </c>
      <c r="D16" s="1" t="s">
        <v>421</v>
      </c>
      <c r="E16" s="12"/>
      <c r="F16" s="1"/>
    </row>
    <row r="17" spans="1:6" x14ac:dyDescent="0.25">
      <c r="A17" s="6" t="s">
        <v>422</v>
      </c>
      <c r="B17" s="9" t="s">
        <v>423</v>
      </c>
      <c r="C17" s="1" t="s">
        <v>424</v>
      </c>
      <c r="D17" s="1" t="s">
        <v>425</v>
      </c>
      <c r="E17" s="12"/>
      <c r="F17" s="1"/>
    </row>
    <row r="18" spans="1:6" x14ac:dyDescent="0.25">
      <c r="A18" s="6" t="s">
        <v>426</v>
      </c>
      <c r="B18" s="9" t="s">
        <v>427</v>
      </c>
      <c r="C18" s="1" t="s">
        <v>428</v>
      </c>
      <c r="D18" s="1" t="s">
        <v>429</v>
      </c>
      <c r="E18" s="12"/>
      <c r="F18" s="1"/>
    </row>
    <row r="19" spans="1:6" x14ac:dyDescent="0.25">
      <c r="A19" s="6" t="s">
        <v>239</v>
      </c>
      <c r="B19" s="9" t="s">
        <v>430</v>
      </c>
      <c r="C19" s="1" t="s">
        <v>356</v>
      </c>
      <c r="D19" s="1" t="s">
        <v>431</v>
      </c>
      <c r="E19" s="12"/>
      <c r="F19" s="1"/>
    </row>
    <row r="20" spans="1:6" x14ac:dyDescent="0.25">
      <c r="A20" s="16" t="s">
        <v>243</v>
      </c>
      <c r="B20" s="17" t="s">
        <v>432</v>
      </c>
      <c r="C20" s="15" t="s">
        <v>433</v>
      </c>
      <c r="D20" s="15" t="s">
        <v>334</v>
      </c>
      <c r="E20" s="18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3" t="s">
        <v>214</v>
      </c>
      <c r="B24" s="1"/>
      <c r="C24" s="1"/>
      <c r="D24" s="1"/>
      <c r="E24" s="1"/>
      <c r="F24" s="1"/>
    </row>
    <row r="25" spans="1:6" x14ac:dyDescent="0.25">
      <c r="A25" s="3" t="s">
        <v>247</v>
      </c>
      <c r="B25" s="1"/>
      <c r="C25" s="1"/>
      <c r="D25" s="1"/>
      <c r="E25" s="1"/>
      <c r="F25" s="1"/>
    </row>
    <row r="26" spans="1:6" x14ac:dyDescent="0.25">
      <c r="A26" s="3" t="s">
        <v>248</v>
      </c>
      <c r="B26" s="1"/>
      <c r="C26" s="1"/>
      <c r="D26" s="1"/>
      <c r="E26" s="1"/>
      <c r="F26" s="1"/>
    </row>
    <row r="27" spans="1:6" x14ac:dyDescent="0.25">
      <c r="A27" s="3"/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/>
  </sheetViews>
  <sheetFormatPr baseColWidth="10" defaultColWidth="11.42578125" defaultRowHeight="15" x14ac:dyDescent="0.25"/>
  <cols>
    <col min="1" max="1" width="58.2851562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28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434</v>
      </c>
      <c r="B13" s="11" t="s">
        <v>435</v>
      </c>
      <c r="C13" s="5" t="s">
        <v>436</v>
      </c>
      <c r="D13" s="5" t="s">
        <v>437</v>
      </c>
      <c r="E13" s="14"/>
      <c r="F13" s="1"/>
    </row>
    <row r="14" spans="1:6" x14ac:dyDescent="0.25">
      <c r="A14" s="6" t="s">
        <v>438</v>
      </c>
      <c r="B14" s="9" t="s">
        <v>439</v>
      </c>
      <c r="C14" s="1" t="s">
        <v>440</v>
      </c>
      <c r="D14" s="1" t="s">
        <v>441</v>
      </c>
      <c r="E14" s="12"/>
      <c r="F14" s="1"/>
    </row>
    <row r="15" spans="1:6" x14ac:dyDescent="0.25">
      <c r="A15" s="6" t="s">
        <v>442</v>
      </c>
      <c r="B15" s="9" t="s">
        <v>443</v>
      </c>
      <c r="C15" s="1" t="s">
        <v>444</v>
      </c>
      <c r="D15" s="1" t="s">
        <v>445</v>
      </c>
      <c r="E15" s="12"/>
      <c r="F15" s="1"/>
    </row>
    <row r="16" spans="1:6" x14ac:dyDescent="0.25">
      <c r="A16" s="6" t="s">
        <v>446</v>
      </c>
      <c r="B16" s="9" t="s">
        <v>447</v>
      </c>
      <c r="C16" s="1" t="s">
        <v>448</v>
      </c>
      <c r="D16" s="1" t="s">
        <v>449</v>
      </c>
      <c r="E16" s="12"/>
      <c r="F16" s="1"/>
    </row>
    <row r="17" spans="1:6" x14ac:dyDescent="0.25">
      <c r="A17" s="6" t="s">
        <v>450</v>
      </c>
      <c r="B17" s="9" t="s">
        <v>451</v>
      </c>
      <c r="C17" s="1" t="s">
        <v>452</v>
      </c>
      <c r="D17" s="1" t="s">
        <v>453</v>
      </c>
      <c r="E17" s="12"/>
      <c r="F17" s="1"/>
    </row>
    <row r="18" spans="1:6" x14ac:dyDescent="0.25">
      <c r="A18" s="6" t="s">
        <v>454</v>
      </c>
      <c r="B18" s="9" t="s">
        <v>455</v>
      </c>
      <c r="C18" s="1" t="s">
        <v>456</v>
      </c>
      <c r="D18" s="1" t="s">
        <v>457</v>
      </c>
      <c r="E18" s="12"/>
      <c r="F18" s="1"/>
    </row>
    <row r="19" spans="1:6" x14ac:dyDescent="0.25">
      <c r="A19" s="6" t="s">
        <v>458</v>
      </c>
      <c r="B19" s="9" t="s">
        <v>329</v>
      </c>
      <c r="C19" s="1" t="s">
        <v>459</v>
      </c>
      <c r="D19" s="1" t="s">
        <v>460</v>
      </c>
      <c r="E19" s="12"/>
      <c r="F19" s="1"/>
    </row>
    <row r="20" spans="1:6" x14ac:dyDescent="0.25">
      <c r="A20" s="6" t="s">
        <v>239</v>
      </c>
      <c r="B20" s="9" t="s">
        <v>404</v>
      </c>
      <c r="C20" s="1" t="s">
        <v>461</v>
      </c>
      <c r="D20" s="1" t="s">
        <v>334</v>
      </c>
      <c r="E20" s="12"/>
      <c r="F20" s="1"/>
    </row>
    <row r="21" spans="1:6" x14ac:dyDescent="0.25">
      <c r="A21" s="16" t="s">
        <v>243</v>
      </c>
      <c r="B21" s="17" t="s">
        <v>462</v>
      </c>
      <c r="C21" s="15" t="s">
        <v>244</v>
      </c>
      <c r="D21" s="15" t="s">
        <v>463</v>
      </c>
      <c r="E21" s="18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3" t="s">
        <v>214</v>
      </c>
      <c r="B25" s="1"/>
      <c r="C25" s="1"/>
      <c r="D25" s="1"/>
      <c r="E25" s="1"/>
      <c r="F25" s="1"/>
    </row>
    <row r="26" spans="1:6" x14ac:dyDescent="0.25">
      <c r="A26" s="3" t="s">
        <v>247</v>
      </c>
      <c r="B26" s="1"/>
      <c r="C26" s="1"/>
      <c r="D26" s="1"/>
      <c r="E26" s="1"/>
      <c r="F26" s="1"/>
    </row>
    <row r="27" spans="1:6" x14ac:dyDescent="0.25">
      <c r="A27" s="3" t="s">
        <v>248</v>
      </c>
      <c r="B27" s="1"/>
      <c r="C27" s="1"/>
      <c r="D27" s="1"/>
      <c r="E27" s="1"/>
      <c r="F27" s="1"/>
    </row>
    <row r="28" spans="1:6" x14ac:dyDescent="0.25">
      <c r="A28" s="3"/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31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464</v>
      </c>
      <c r="B13" s="11" t="s">
        <v>465</v>
      </c>
      <c r="C13" s="5" t="s">
        <v>466</v>
      </c>
      <c r="D13" s="5" t="s">
        <v>467</v>
      </c>
      <c r="E13" s="14"/>
      <c r="F13" s="1"/>
    </row>
    <row r="14" spans="1:6" x14ac:dyDescent="0.25">
      <c r="A14" s="6" t="s">
        <v>468</v>
      </c>
      <c r="B14" s="9" t="s">
        <v>469</v>
      </c>
      <c r="C14" s="1" t="s">
        <v>470</v>
      </c>
      <c r="D14" s="1" t="s">
        <v>217</v>
      </c>
      <c r="E14" s="12"/>
      <c r="F14" s="1"/>
    </row>
    <row r="15" spans="1:6" x14ac:dyDescent="0.25">
      <c r="A15" s="6" t="s">
        <v>471</v>
      </c>
      <c r="B15" s="9" t="s">
        <v>472</v>
      </c>
      <c r="C15" s="1" t="s">
        <v>473</v>
      </c>
      <c r="D15" s="1" t="s">
        <v>237</v>
      </c>
      <c r="E15" s="12"/>
      <c r="F15" s="1"/>
    </row>
    <row r="16" spans="1:6" x14ac:dyDescent="0.25">
      <c r="A16" s="6" t="s">
        <v>474</v>
      </c>
      <c r="B16" s="9" t="s">
        <v>475</v>
      </c>
      <c r="C16" s="1" t="s">
        <v>476</v>
      </c>
      <c r="D16" s="1" t="s">
        <v>477</v>
      </c>
      <c r="E16" s="12"/>
      <c r="F16" s="1"/>
    </row>
    <row r="17" spans="1:6" x14ac:dyDescent="0.25">
      <c r="A17" s="6" t="s">
        <v>478</v>
      </c>
      <c r="B17" s="9" t="s">
        <v>479</v>
      </c>
      <c r="C17" s="1" t="s">
        <v>480</v>
      </c>
      <c r="D17" s="1" t="s">
        <v>481</v>
      </c>
      <c r="E17" s="12"/>
      <c r="F17" s="1"/>
    </row>
    <row r="18" spans="1:6" x14ac:dyDescent="0.25">
      <c r="A18" s="6" t="s">
        <v>239</v>
      </c>
      <c r="B18" s="9" t="s">
        <v>482</v>
      </c>
      <c r="C18" s="1" t="s">
        <v>354</v>
      </c>
      <c r="D18" s="1" t="s">
        <v>483</v>
      </c>
      <c r="E18" s="12"/>
      <c r="F18" s="1"/>
    </row>
    <row r="19" spans="1:6" x14ac:dyDescent="0.25">
      <c r="A19" s="16" t="s">
        <v>243</v>
      </c>
      <c r="B19" s="17" t="s">
        <v>270</v>
      </c>
      <c r="C19" s="15" t="s">
        <v>245</v>
      </c>
      <c r="D19" s="15" t="s">
        <v>404</v>
      </c>
      <c r="E19" s="18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3" t="s">
        <v>214</v>
      </c>
      <c r="B23" s="1"/>
      <c r="C23" s="1"/>
      <c r="D23" s="1"/>
      <c r="E23" s="1"/>
      <c r="F23" s="1"/>
    </row>
    <row r="24" spans="1:6" x14ac:dyDescent="0.25">
      <c r="A24" s="3" t="s">
        <v>247</v>
      </c>
      <c r="B24" s="1"/>
      <c r="C24" s="1"/>
      <c r="D24" s="1"/>
      <c r="E24" s="1"/>
      <c r="F24" s="1"/>
    </row>
    <row r="25" spans="1:6" x14ac:dyDescent="0.25">
      <c r="A25" s="3" t="s">
        <v>248</v>
      </c>
      <c r="B25" s="1"/>
      <c r="C25" s="1"/>
      <c r="D25" s="1"/>
      <c r="E25" s="1"/>
      <c r="F25" s="1"/>
    </row>
    <row r="26" spans="1:6" x14ac:dyDescent="0.25">
      <c r="A26" s="3"/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33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484</v>
      </c>
      <c r="B13" s="11" t="s">
        <v>485</v>
      </c>
      <c r="C13" s="5" t="s">
        <v>486</v>
      </c>
      <c r="D13" s="5" t="s">
        <v>487</v>
      </c>
      <c r="E13" s="14"/>
      <c r="F13" s="1"/>
    </row>
    <row r="14" spans="1:6" x14ac:dyDescent="0.25">
      <c r="A14" s="6" t="s">
        <v>488</v>
      </c>
      <c r="B14" s="9" t="s">
        <v>489</v>
      </c>
      <c r="C14" s="1" t="s">
        <v>490</v>
      </c>
      <c r="D14" s="1" t="s">
        <v>491</v>
      </c>
      <c r="E14" s="12"/>
      <c r="F14" s="1"/>
    </row>
    <row r="15" spans="1:6" x14ac:dyDescent="0.25">
      <c r="A15" s="6" t="s">
        <v>239</v>
      </c>
      <c r="B15" s="9" t="s">
        <v>313</v>
      </c>
      <c r="C15" s="1" t="s">
        <v>244</v>
      </c>
      <c r="D15" s="1" t="s">
        <v>492</v>
      </c>
      <c r="E15" s="12"/>
      <c r="F15" s="1"/>
    </row>
    <row r="16" spans="1:6" x14ac:dyDescent="0.25">
      <c r="A16" s="16" t="s">
        <v>243</v>
      </c>
      <c r="B16" s="17" t="s">
        <v>493</v>
      </c>
      <c r="C16" s="15" t="s">
        <v>462</v>
      </c>
      <c r="D16" s="15" t="s">
        <v>494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35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495</v>
      </c>
      <c r="B13" s="11" t="s">
        <v>496</v>
      </c>
      <c r="C13" s="5" t="s">
        <v>497</v>
      </c>
      <c r="D13" s="5" t="s">
        <v>498</v>
      </c>
      <c r="E13" s="14"/>
      <c r="F13" s="1"/>
    </row>
    <row r="14" spans="1:6" x14ac:dyDescent="0.25">
      <c r="A14" s="6" t="s">
        <v>499</v>
      </c>
      <c r="B14" s="9" t="s">
        <v>500</v>
      </c>
      <c r="C14" s="1" t="s">
        <v>501</v>
      </c>
      <c r="D14" s="1" t="s">
        <v>502</v>
      </c>
      <c r="E14" s="12"/>
      <c r="F14" s="1"/>
    </row>
    <row r="15" spans="1:6" x14ac:dyDescent="0.25">
      <c r="A15" s="6" t="s">
        <v>239</v>
      </c>
      <c r="B15" s="9" t="s">
        <v>461</v>
      </c>
      <c r="C15" s="1" t="s">
        <v>270</v>
      </c>
      <c r="D15" s="1" t="s">
        <v>503</v>
      </c>
      <c r="E15" s="12"/>
      <c r="F15" s="1"/>
    </row>
    <row r="16" spans="1:6" x14ac:dyDescent="0.25">
      <c r="A16" s="16" t="s">
        <v>243</v>
      </c>
      <c r="B16" s="17" t="s">
        <v>270</v>
      </c>
      <c r="C16" s="15" t="s">
        <v>245</v>
      </c>
      <c r="D16" s="15" t="s">
        <v>404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37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504</v>
      </c>
      <c r="B13" s="11" t="s">
        <v>505</v>
      </c>
      <c r="C13" s="5" t="s">
        <v>506</v>
      </c>
      <c r="D13" s="5" t="s">
        <v>507</v>
      </c>
      <c r="E13" s="14"/>
      <c r="F13" s="1"/>
    </row>
    <row r="14" spans="1:6" x14ac:dyDescent="0.25">
      <c r="A14" s="6" t="s">
        <v>508</v>
      </c>
      <c r="B14" s="9" t="s">
        <v>509</v>
      </c>
      <c r="C14" s="1" t="s">
        <v>510</v>
      </c>
      <c r="D14" s="1" t="s">
        <v>511</v>
      </c>
      <c r="E14" s="12"/>
      <c r="F14" s="1"/>
    </row>
    <row r="15" spans="1:6" x14ac:dyDescent="0.25">
      <c r="A15" s="6" t="s">
        <v>512</v>
      </c>
      <c r="B15" s="9" t="s">
        <v>513</v>
      </c>
      <c r="C15" s="1" t="s">
        <v>514</v>
      </c>
      <c r="D15" s="1" t="s">
        <v>515</v>
      </c>
      <c r="E15" s="12"/>
      <c r="F15" s="1"/>
    </row>
    <row r="16" spans="1:6" x14ac:dyDescent="0.25">
      <c r="A16" s="6" t="s">
        <v>516</v>
      </c>
      <c r="B16" s="9" t="s">
        <v>517</v>
      </c>
      <c r="C16" s="1" t="s">
        <v>518</v>
      </c>
      <c r="D16" s="1" t="s">
        <v>519</v>
      </c>
      <c r="E16" s="12"/>
      <c r="F16" s="1"/>
    </row>
    <row r="17" spans="1:6" x14ac:dyDescent="0.25">
      <c r="A17" s="6" t="s">
        <v>520</v>
      </c>
      <c r="B17" s="9" t="s">
        <v>521</v>
      </c>
      <c r="C17" s="1" t="s">
        <v>522</v>
      </c>
      <c r="D17" s="1" t="s">
        <v>523</v>
      </c>
      <c r="E17" s="12"/>
      <c r="F17" s="1"/>
    </row>
    <row r="18" spans="1:6" x14ac:dyDescent="0.25">
      <c r="A18" s="6" t="s">
        <v>524</v>
      </c>
      <c r="B18" s="9" t="s">
        <v>525</v>
      </c>
      <c r="C18" s="1" t="s">
        <v>526</v>
      </c>
      <c r="D18" s="1" t="s">
        <v>527</v>
      </c>
      <c r="E18" s="12"/>
      <c r="F18" s="1"/>
    </row>
    <row r="19" spans="1:6" x14ac:dyDescent="0.25">
      <c r="A19" s="6" t="s">
        <v>528</v>
      </c>
      <c r="B19" s="9" t="s">
        <v>529</v>
      </c>
      <c r="C19" s="1" t="s">
        <v>530</v>
      </c>
      <c r="D19" s="1" t="s">
        <v>531</v>
      </c>
      <c r="E19" s="12"/>
      <c r="F19" s="1"/>
    </row>
    <row r="20" spans="1:6" x14ac:dyDescent="0.25">
      <c r="A20" s="6" t="s">
        <v>532</v>
      </c>
      <c r="B20" s="9" t="s">
        <v>533</v>
      </c>
      <c r="C20" s="1" t="s">
        <v>534</v>
      </c>
      <c r="D20" s="1" t="s">
        <v>535</v>
      </c>
      <c r="E20" s="12"/>
      <c r="F20" s="1"/>
    </row>
    <row r="21" spans="1:6" x14ac:dyDescent="0.25">
      <c r="A21" s="6" t="s">
        <v>239</v>
      </c>
      <c r="B21" s="26" t="s">
        <v>245</v>
      </c>
      <c r="C21" s="1" t="s">
        <v>245</v>
      </c>
      <c r="D21" s="1" t="s">
        <v>245</v>
      </c>
      <c r="E21" s="12"/>
      <c r="F21" s="1"/>
    </row>
    <row r="22" spans="1:6" x14ac:dyDescent="0.25">
      <c r="A22" s="16" t="s">
        <v>243</v>
      </c>
      <c r="B22" s="17" t="s">
        <v>270</v>
      </c>
      <c r="C22" s="15" t="s">
        <v>245</v>
      </c>
      <c r="D22" s="15" t="s">
        <v>404</v>
      </c>
      <c r="E22" s="18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3" t="s">
        <v>214</v>
      </c>
      <c r="B26" s="1"/>
      <c r="C26" s="1"/>
      <c r="D26" s="1"/>
      <c r="E26" s="1"/>
      <c r="F26" s="1"/>
    </row>
    <row r="27" spans="1:6" x14ac:dyDescent="0.25">
      <c r="A27" s="3" t="s">
        <v>247</v>
      </c>
      <c r="B27" s="1"/>
      <c r="C27" s="1"/>
      <c r="D27" s="1"/>
      <c r="E27" s="1"/>
      <c r="F27" s="1"/>
    </row>
    <row r="28" spans="1:6" x14ac:dyDescent="0.25">
      <c r="A28" s="3" t="s">
        <v>248</v>
      </c>
      <c r="B28" s="1"/>
      <c r="C28" s="1"/>
      <c r="D28" s="1"/>
      <c r="E28" s="1"/>
      <c r="F28" s="1"/>
    </row>
    <row r="29" spans="1:6" x14ac:dyDescent="0.25">
      <c r="A29" s="3"/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Id="1" sqref="D7 A1"/>
    </sheetView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39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464</v>
      </c>
      <c r="B13" s="11" t="s">
        <v>536</v>
      </c>
      <c r="C13" s="5" t="s">
        <v>537</v>
      </c>
      <c r="D13" s="5" t="s">
        <v>538</v>
      </c>
      <c r="E13" s="14"/>
      <c r="F13" s="1"/>
    </row>
    <row r="14" spans="1:6" x14ac:dyDescent="0.25">
      <c r="A14" s="6" t="s">
        <v>468</v>
      </c>
      <c r="B14" s="9" t="s">
        <v>539</v>
      </c>
      <c r="C14" s="1" t="s">
        <v>540</v>
      </c>
      <c r="D14" s="1" t="s">
        <v>541</v>
      </c>
      <c r="E14" s="12"/>
      <c r="F14" s="1"/>
    </row>
    <row r="15" spans="1:6" x14ac:dyDescent="0.25">
      <c r="A15" s="6" t="s">
        <v>471</v>
      </c>
      <c r="B15" s="9" t="s">
        <v>542</v>
      </c>
      <c r="C15" s="1" t="s">
        <v>543</v>
      </c>
      <c r="D15" s="1" t="s">
        <v>544</v>
      </c>
      <c r="E15" s="12"/>
      <c r="F15" s="1"/>
    </row>
    <row r="16" spans="1:6" x14ac:dyDescent="0.25">
      <c r="A16" s="6" t="s">
        <v>474</v>
      </c>
      <c r="B16" s="9" t="s">
        <v>545</v>
      </c>
      <c r="C16" s="1" t="s">
        <v>546</v>
      </c>
      <c r="D16" s="1" t="s">
        <v>547</v>
      </c>
      <c r="E16" s="12"/>
      <c r="F16" s="1"/>
    </row>
    <row r="17" spans="1:6" x14ac:dyDescent="0.25">
      <c r="A17" s="6" t="s">
        <v>478</v>
      </c>
      <c r="B17" s="9" t="s">
        <v>228</v>
      </c>
      <c r="C17" s="1" t="s">
        <v>548</v>
      </c>
      <c r="D17" s="1" t="s">
        <v>549</v>
      </c>
      <c r="E17" s="12"/>
      <c r="F17" s="1"/>
    </row>
    <row r="18" spans="1:6" x14ac:dyDescent="0.25">
      <c r="A18" s="6" t="s">
        <v>239</v>
      </c>
      <c r="B18" s="9" t="s">
        <v>405</v>
      </c>
      <c r="C18" s="1" t="s">
        <v>354</v>
      </c>
      <c r="D18" s="1" t="s">
        <v>402</v>
      </c>
      <c r="E18" s="12"/>
      <c r="F18" s="1"/>
    </row>
    <row r="19" spans="1:6" x14ac:dyDescent="0.25">
      <c r="A19" s="16" t="s">
        <v>243</v>
      </c>
      <c r="B19" s="17" t="s">
        <v>333</v>
      </c>
      <c r="C19" s="15" t="s">
        <v>244</v>
      </c>
      <c r="D19" s="15" t="s">
        <v>550</v>
      </c>
      <c r="E19" s="18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3" t="s">
        <v>214</v>
      </c>
      <c r="B23" s="1"/>
      <c r="C23" s="1"/>
      <c r="D23" s="1"/>
      <c r="E23" s="1"/>
      <c r="F23" s="1"/>
    </row>
    <row r="24" spans="1:6" x14ac:dyDescent="0.25">
      <c r="A24" s="3" t="s">
        <v>247</v>
      </c>
      <c r="B24" s="1"/>
      <c r="C24" s="1"/>
      <c r="D24" s="1"/>
      <c r="E24" s="1"/>
      <c r="F24" s="1"/>
    </row>
    <row r="25" spans="1:6" x14ac:dyDescent="0.25">
      <c r="A25" s="3" t="s">
        <v>248</v>
      </c>
      <c r="B25" s="1"/>
      <c r="C25" s="1"/>
      <c r="D25" s="1"/>
      <c r="E25" s="1"/>
      <c r="F25" s="1"/>
    </row>
    <row r="26" spans="1:6" x14ac:dyDescent="0.25">
      <c r="A26" s="3"/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Id="1" sqref="A2 A1"/>
    </sheetView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41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484</v>
      </c>
      <c r="B13" s="11" t="s">
        <v>551</v>
      </c>
      <c r="C13" s="5" t="s">
        <v>552</v>
      </c>
      <c r="D13" s="5" t="s">
        <v>553</v>
      </c>
      <c r="E13" s="14"/>
      <c r="F13" s="1"/>
    </row>
    <row r="14" spans="1:6" x14ac:dyDescent="0.25">
      <c r="A14" s="6" t="s">
        <v>488</v>
      </c>
      <c r="B14" s="9" t="s">
        <v>554</v>
      </c>
      <c r="C14" s="1" t="s">
        <v>555</v>
      </c>
      <c r="D14" s="1" t="s">
        <v>556</v>
      </c>
      <c r="E14" s="12"/>
      <c r="F14" s="1"/>
    </row>
    <row r="15" spans="1:6" x14ac:dyDescent="0.25">
      <c r="A15" s="6" t="s">
        <v>239</v>
      </c>
      <c r="B15" s="26" t="s">
        <v>245</v>
      </c>
      <c r="C15" s="1" t="s">
        <v>245</v>
      </c>
      <c r="D15" s="1" t="s">
        <v>245</v>
      </c>
      <c r="E15" s="12"/>
      <c r="F15" s="1"/>
    </row>
    <row r="16" spans="1:6" x14ac:dyDescent="0.25">
      <c r="A16" s="16" t="s">
        <v>243</v>
      </c>
      <c r="B16" s="17" t="s">
        <v>355</v>
      </c>
      <c r="C16" s="15" t="s">
        <v>244</v>
      </c>
      <c r="D16" s="15" t="s">
        <v>240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Id="1" sqref="A2 A1"/>
    </sheetView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43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495</v>
      </c>
      <c r="B13" s="11" t="s">
        <v>557</v>
      </c>
      <c r="C13" s="5" t="s">
        <v>558</v>
      </c>
      <c r="D13" s="5" t="s">
        <v>559</v>
      </c>
      <c r="E13" s="14"/>
      <c r="F13" s="1"/>
    </row>
    <row r="14" spans="1:6" x14ac:dyDescent="0.25">
      <c r="A14" s="6" t="s">
        <v>499</v>
      </c>
      <c r="B14" s="9" t="s">
        <v>560</v>
      </c>
      <c r="C14" s="1" t="s">
        <v>561</v>
      </c>
      <c r="D14" s="1" t="s">
        <v>562</v>
      </c>
      <c r="E14" s="12"/>
      <c r="F14" s="1"/>
    </row>
    <row r="15" spans="1:6" x14ac:dyDescent="0.25">
      <c r="A15" s="6" t="s">
        <v>239</v>
      </c>
      <c r="B15" s="9" t="s">
        <v>563</v>
      </c>
      <c r="C15" s="1" t="s">
        <v>461</v>
      </c>
      <c r="D15" s="1" t="s">
        <v>564</v>
      </c>
      <c r="E15" s="12"/>
      <c r="F15" s="1"/>
    </row>
    <row r="16" spans="1:6" x14ac:dyDescent="0.25">
      <c r="A16" s="16" t="s">
        <v>243</v>
      </c>
      <c r="B16" s="17" t="s">
        <v>245</v>
      </c>
      <c r="C16" s="15" t="s">
        <v>245</v>
      </c>
      <c r="D16" s="15" t="s">
        <v>245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45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504</v>
      </c>
      <c r="B13" s="11" t="s">
        <v>565</v>
      </c>
      <c r="C13" s="5" t="s">
        <v>566</v>
      </c>
      <c r="D13" s="5" t="s">
        <v>425</v>
      </c>
      <c r="E13" s="14"/>
      <c r="F13" s="1"/>
    </row>
    <row r="14" spans="1:6" x14ac:dyDescent="0.25">
      <c r="A14" s="6" t="s">
        <v>508</v>
      </c>
      <c r="B14" s="9" t="s">
        <v>567</v>
      </c>
      <c r="C14" s="1" t="s">
        <v>568</v>
      </c>
      <c r="D14" s="1" t="s">
        <v>569</v>
      </c>
      <c r="E14" s="12"/>
      <c r="F14" s="1"/>
    </row>
    <row r="15" spans="1:6" x14ac:dyDescent="0.25">
      <c r="A15" s="6" t="s">
        <v>512</v>
      </c>
      <c r="B15" s="9" t="s">
        <v>570</v>
      </c>
      <c r="C15" s="1" t="s">
        <v>571</v>
      </c>
      <c r="D15" s="1" t="s">
        <v>572</v>
      </c>
      <c r="E15" s="12"/>
      <c r="F15" s="1"/>
    </row>
    <row r="16" spans="1:6" x14ac:dyDescent="0.25">
      <c r="A16" s="6" t="s">
        <v>516</v>
      </c>
      <c r="B16" s="9" t="s">
        <v>573</v>
      </c>
      <c r="C16" s="1" t="s">
        <v>574</v>
      </c>
      <c r="D16" s="1" t="s">
        <v>575</v>
      </c>
      <c r="E16" s="12"/>
      <c r="F16" s="1"/>
    </row>
    <row r="17" spans="1:6" x14ac:dyDescent="0.25">
      <c r="A17" s="6" t="s">
        <v>520</v>
      </c>
      <c r="B17" s="9" t="s">
        <v>576</v>
      </c>
      <c r="C17" s="1" t="s">
        <v>391</v>
      </c>
      <c r="D17" s="1" t="s">
        <v>577</v>
      </c>
      <c r="E17" s="12"/>
      <c r="F17" s="1"/>
    </row>
    <row r="18" spans="1:6" x14ac:dyDescent="0.25">
      <c r="A18" s="6" t="s">
        <v>524</v>
      </c>
      <c r="B18" s="9" t="s">
        <v>578</v>
      </c>
      <c r="C18" s="1" t="s">
        <v>579</v>
      </c>
      <c r="D18" s="1" t="s">
        <v>580</v>
      </c>
      <c r="E18" s="12"/>
      <c r="F18" s="1"/>
    </row>
    <row r="19" spans="1:6" x14ac:dyDescent="0.25">
      <c r="A19" s="6" t="s">
        <v>528</v>
      </c>
      <c r="B19" s="9" t="s">
        <v>581</v>
      </c>
      <c r="C19" s="1" t="s">
        <v>582</v>
      </c>
      <c r="D19" s="1" t="s">
        <v>583</v>
      </c>
      <c r="E19" s="12"/>
      <c r="F19" s="1"/>
    </row>
    <row r="20" spans="1:6" x14ac:dyDescent="0.25">
      <c r="A20" s="6" t="s">
        <v>532</v>
      </c>
      <c r="B20" s="9" t="s">
        <v>584</v>
      </c>
      <c r="C20" s="1" t="s">
        <v>585</v>
      </c>
      <c r="D20" s="1" t="s">
        <v>586</v>
      </c>
      <c r="E20" s="12"/>
      <c r="F20" s="1"/>
    </row>
    <row r="21" spans="1:6" x14ac:dyDescent="0.25">
      <c r="A21" s="6" t="s">
        <v>239</v>
      </c>
      <c r="B21" s="9" t="s">
        <v>333</v>
      </c>
      <c r="C21" s="1" t="s">
        <v>270</v>
      </c>
      <c r="D21" s="1" t="s">
        <v>383</v>
      </c>
      <c r="E21" s="12"/>
      <c r="F21" s="1"/>
    </row>
    <row r="22" spans="1:6" x14ac:dyDescent="0.25">
      <c r="A22" s="16" t="s">
        <v>243</v>
      </c>
      <c r="B22" s="17" t="s">
        <v>244</v>
      </c>
      <c r="C22" s="15" t="s">
        <v>245</v>
      </c>
      <c r="D22" s="15" t="s">
        <v>246</v>
      </c>
      <c r="E22" s="18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3" t="s">
        <v>214</v>
      </c>
      <c r="B26" s="1"/>
      <c r="C26" s="1"/>
      <c r="D26" s="1"/>
      <c r="E26" s="1"/>
      <c r="F26" s="1"/>
    </row>
    <row r="27" spans="1:6" x14ac:dyDescent="0.25">
      <c r="A27" s="3" t="s">
        <v>247</v>
      </c>
      <c r="B27" s="1"/>
      <c r="C27" s="1"/>
      <c r="D27" s="1"/>
      <c r="E27" s="1"/>
      <c r="F27" s="1"/>
    </row>
    <row r="28" spans="1:6" x14ac:dyDescent="0.25">
      <c r="A28" s="3" t="s">
        <v>248</v>
      </c>
      <c r="B28" s="1"/>
      <c r="C28" s="1"/>
      <c r="D28" s="1"/>
      <c r="E28" s="1"/>
      <c r="F28" s="1"/>
    </row>
    <row r="29" spans="1:6" x14ac:dyDescent="0.25">
      <c r="A29" s="3"/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8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215</v>
      </c>
      <c r="B13" s="11" t="s">
        <v>216</v>
      </c>
      <c r="C13" s="5" t="s">
        <v>217</v>
      </c>
      <c r="D13" s="5" t="s">
        <v>218</v>
      </c>
      <c r="E13" s="14"/>
      <c r="F13" s="1"/>
    </row>
    <row r="14" spans="1:6" x14ac:dyDescent="0.25">
      <c r="A14" s="6" t="s">
        <v>219</v>
      </c>
      <c r="B14" s="9" t="s">
        <v>220</v>
      </c>
      <c r="C14" s="1" t="s">
        <v>221</v>
      </c>
      <c r="D14" s="1" t="s">
        <v>222</v>
      </c>
      <c r="E14" s="12"/>
      <c r="F14" s="1"/>
    </row>
    <row r="15" spans="1:6" x14ac:dyDescent="0.25">
      <c r="A15" s="6" t="s">
        <v>223</v>
      </c>
      <c r="B15" s="9" t="s">
        <v>224</v>
      </c>
      <c r="C15" s="1" t="s">
        <v>225</v>
      </c>
      <c r="D15" s="1" t="s">
        <v>226</v>
      </c>
      <c r="E15" s="12"/>
      <c r="F15" s="1"/>
    </row>
    <row r="16" spans="1:6" x14ac:dyDescent="0.25">
      <c r="A16" s="6" t="s">
        <v>227</v>
      </c>
      <c r="B16" s="9" t="s">
        <v>228</v>
      </c>
      <c r="C16" s="1" t="s">
        <v>229</v>
      </c>
      <c r="D16" s="1" t="s">
        <v>230</v>
      </c>
      <c r="E16" s="12"/>
      <c r="F16" s="1"/>
    </row>
    <row r="17" spans="1:6" x14ac:dyDescent="0.25">
      <c r="A17" s="6" t="s">
        <v>231</v>
      </c>
      <c r="B17" s="9" t="s">
        <v>232</v>
      </c>
      <c r="C17" s="1" t="s">
        <v>233</v>
      </c>
      <c r="D17" s="1" t="s">
        <v>234</v>
      </c>
      <c r="E17" s="12"/>
      <c r="F17" s="1"/>
    </row>
    <row r="18" spans="1:6" x14ac:dyDescent="0.25">
      <c r="A18" s="6" t="s">
        <v>235</v>
      </c>
      <c r="B18" s="9" t="s">
        <v>236</v>
      </c>
      <c r="C18" s="1" t="s">
        <v>237</v>
      </c>
      <c r="D18" s="1" t="s">
        <v>238</v>
      </c>
      <c r="E18" s="12"/>
      <c r="F18" s="1"/>
    </row>
    <row r="19" spans="1:6" x14ac:dyDescent="0.25">
      <c r="A19" s="6" t="s">
        <v>239</v>
      </c>
      <c r="B19" s="9" t="s">
        <v>240</v>
      </c>
      <c r="C19" s="1" t="s">
        <v>241</v>
      </c>
      <c r="D19" s="1" t="s">
        <v>242</v>
      </c>
      <c r="E19" s="12"/>
      <c r="F19" s="1"/>
    </row>
    <row r="20" spans="1:6" x14ac:dyDescent="0.25">
      <c r="A20" s="16" t="s">
        <v>243</v>
      </c>
      <c r="B20" s="17" t="s">
        <v>244</v>
      </c>
      <c r="C20" s="15" t="s">
        <v>245</v>
      </c>
      <c r="D20" s="15" t="s">
        <v>246</v>
      </c>
      <c r="E20" s="18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3" t="s">
        <v>214</v>
      </c>
      <c r="B24" s="1"/>
      <c r="C24" s="1"/>
      <c r="D24" s="1"/>
      <c r="E24" s="1"/>
      <c r="F24" s="1"/>
    </row>
    <row r="25" spans="1:6" x14ac:dyDescent="0.25">
      <c r="A25" s="3" t="s">
        <v>247</v>
      </c>
      <c r="B25" s="1"/>
      <c r="C25" s="1"/>
      <c r="D25" s="1"/>
      <c r="E25" s="1"/>
      <c r="F25" s="1"/>
    </row>
    <row r="26" spans="1:6" x14ac:dyDescent="0.25">
      <c r="A26" s="3" t="s">
        <v>248</v>
      </c>
      <c r="B26" s="1"/>
      <c r="C26" s="1"/>
      <c r="D26" s="1"/>
      <c r="E26" s="1"/>
      <c r="F26" s="1"/>
    </row>
    <row r="27" spans="1:6" x14ac:dyDescent="0.25">
      <c r="A27" s="3"/>
    </row>
  </sheetData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Id="1" sqref="A2 A1"/>
    </sheetView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47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464</v>
      </c>
      <c r="B13" s="11" t="s">
        <v>587</v>
      </c>
      <c r="C13" s="5" t="s">
        <v>588</v>
      </c>
      <c r="D13" s="5" t="s">
        <v>589</v>
      </c>
      <c r="E13" s="14"/>
      <c r="F13" s="1"/>
    </row>
    <row r="14" spans="1:6" x14ac:dyDescent="0.25">
      <c r="A14" s="6" t="s">
        <v>468</v>
      </c>
      <c r="B14" s="9" t="s">
        <v>322</v>
      </c>
      <c r="C14" s="1" t="s">
        <v>590</v>
      </c>
      <c r="D14" s="1" t="s">
        <v>591</v>
      </c>
      <c r="E14" s="12"/>
      <c r="F14" s="1"/>
    </row>
    <row r="15" spans="1:6" x14ac:dyDescent="0.25">
      <c r="A15" s="6" t="s">
        <v>471</v>
      </c>
      <c r="B15" s="9" t="s">
        <v>592</v>
      </c>
      <c r="C15" s="1" t="s">
        <v>593</v>
      </c>
      <c r="D15" s="1" t="s">
        <v>594</v>
      </c>
      <c r="E15" s="12"/>
      <c r="F15" s="1"/>
    </row>
    <row r="16" spans="1:6" x14ac:dyDescent="0.25">
      <c r="A16" s="6" t="s">
        <v>474</v>
      </c>
      <c r="B16" s="9" t="s">
        <v>460</v>
      </c>
      <c r="C16" s="1" t="s">
        <v>595</v>
      </c>
      <c r="D16" s="1" t="s">
        <v>596</v>
      </c>
      <c r="E16" s="12"/>
      <c r="F16" s="1"/>
    </row>
    <row r="17" spans="1:6" x14ac:dyDescent="0.25">
      <c r="A17" s="6" t="s">
        <v>478</v>
      </c>
      <c r="B17" s="9" t="s">
        <v>597</v>
      </c>
      <c r="C17" s="1" t="s">
        <v>598</v>
      </c>
      <c r="D17" s="1" t="s">
        <v>599</v>
      </c>
      <c r="E17" s="12"/>
      <c r="F17" s="1"/>
    </row>
    <row r="18" spans="1:6" x14ac:dyDescent="0.25">
      <c r="A18" s="6" t="s">
        <v>239</v>
      </c>
      <c r="B18" s="9" t="s">
        <v>600</v>
      </c>
      <c r="C18" s="1" t="s">
        <v>601</v>
      </c>
      <c r="D18" s="1" t="s">
        <v>550</v>
      </c>
      <c r="E18" s="12"/>
      <c r="F18" s="1"/>
    </row>
    <row r="19" spans="1:6" x14ac:dyDescent="0.25">
      <c r="A19" s="16" t="s">
        <v>243</v>
      </c>
      <c r="B19" s="17" t="s">
        <v>244</v>
      </c>
      <c r="C19" s="15" t="s">
        <v>245</v>
      </c>
      <c r="D19" s="15" t="s">
        <v>313</v>
      </c>
      <c r="E19" s="18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3" t="s">
        <v>214</v>
      </c>
      <c r="B23" s="1"/>
      <c r="C23" s="1"/>
      <c r="D23" s="1"/>
      <c r="E23" s="1"/>
      <c r="F23" s="1"/>
    </row>
    <row r="24" spans="1:6" x14ac:dyDescent="0.25">
      <c r="A24" s="3" t="s">
        <v>247</v>
      </c>
      <c r="B24" s="1"/>
      <c r="C24" s="1"/>
      <c r="D24" s="1"/>
      <c r="E24" s="1"/>
      <c r="F24" s="1"/>
    </row>
    <row r="25" spans="1:6" x14ac:dyDescent="0.25">
      <c r="A25" s="3" t="s">
        <v>248</v>
      </c>
      <c r="B25" s="1"/>
      <c r="C25" s="1"/>
      <c r="D25" s="1"/>
      <c r="E25" s="1"/>
      <c r="F25" s="1"/>
    </row>
    <row r="26" spans="1:6" x14ac:dyDescent="0.25">
      <c r="A26" s="3"/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Id="1" sqref="A2 A1"/>
    </sheetView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49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484</v>
      </c>
      <c r="B13" s="11" t="s">
        <v>602</v>
      </c>
      <c r="C13" s="5" t="s">
        <v>603</v>
      </c>
      <c r="D13" s="5" t="s">
        <v>604</v>
      </c>
      <c r="E13" s="14"/>
      <c r="F13" s="1"/>
    </row>
    <row r="14" spans="1:6" x14ac:dyDescent="0.25">
      <c r="A14" s="6" t="s">
        <v>488</v>
      </c>
      <c r="B14" s="9" t="s">
        <v>605</v>
      </c>
      <c r="C14" s="1" t="s">
        <v>606</v>
      </c>
      <c r="D14" s="1" t="s">
        <v>607</v>
      </c>
      <c r="E14" s="12"/>
      <c r="F14" s="1"/>
    </row>
    <row r="15" spans="1:6" x14ac:dyDescent="0.25">
      <c r="A15" s="6" t="s">
        <v>239</v>
      </c>
      <c r="B15" s="9" t="s">
        <v>462</v>
      </c>
      <c r="C15" s="1" t="s">
        <v>244</v>
      </c>
      <c r="D15" s="1" t="s">
        <v>463</v>
      </c>
      <c r="E15" s="12"/>
      <c r="F15" s="1"/>
    </row>
    <row r="16" spans="1:6" x14ac:dyDescent="0.25">
      <c r="A16" s="16" t="s">
        <v>243</v>
      </c>
      <c r="B16" s="17" t="s">
        <v>244</v>
      </c>
      <c r="C16" s="15" t="s">
        <v>245</v>
      </c>
      <c r="D16" s="15" t="s">
        <v>313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Id="1" sqref="A2 A1"/>
    </sheetView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51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495</v>
      </c>
      <c r="B13" s="11" t="s">
        <v>608</v>
      </c>
      <c r="C13" s="5" t="s">
        <v>609</v>
      </c>
      <c r="D13" s="5" t="s">
        <v>610</v>
      </c>
      <c r="E13" s="14"/>
      <c r="F13" s="1"/>
    </row>
    <row r="14" spans="1:6" x14ac:dyDescent="0.25">
      <c r="A14" s="6" t="s">
        <v>499</v>
      </c>
      <c r="B14" s="9" t="s">
        <v>611</v>
      </c>
      <c r="C14" s="1" t="s">
        <v>612</v>
      </c>
      <c r="D14" s="1" t="s">
        <v>613</v>
      </c>
      <c r="E14" s="12"/>
      <c r="F14" s="1"/>
    </row>
    <row r="15" spans="1:6" x14ac:dyDescent="0.25">
      <c r="A15" s="6" t="s">
        <v>239</v>
      </c>
      <c r="B15" s="9" t="s">
        <v>600</v>
      </c>
      <c r="C15" s="1" t="s">
        <v>601</v>
      </c>
      <c r="D15" s="1" t="s">
        <v>614</v>
      </c>
      <c r="E15" s="12"/>
      <c r="F15" s="1"/>
    </row>
    <row r="16" spans="1:6" x14ac:dyDescent="0.25">
      <c r="A16" s="16" t="s">
        <v>243</v>
      </c>
      <c r="B16" s="17" t="s">
        <v>244</v>
      </c>
      <c r="C16" s="15" t="s">
        <v>245</v>
      </c>
      <c r="D16" s="15" t="s">
        <v>333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53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504</v>
      </c>
      <c r="B13" s="11" t="s">
        <v>615</v>
      </c>
      <c r="C13" s="5" t="s">
        <v>616</v>
      </c>
      <c r="D13" s="5" t="s">
        <v>617</v>
      </c>
      <c r="E13" s="14"/>
      <c r="F13" s="1"/>
    </row>
    <row r="14" spans="1:6" x14ac:dyDescent="0.25">
      <c r="A14" s="6" t="s">
        <v>508</v>
      </c>
      <c r="B14" s="9" t="s">
        <v>618</v>
      </c>
      <c r="C14" s="1" t="s">
        <v>619</v>
      </c>
      <c r="D14" s="1" t="s">
        <v>620</v>
      </c>
      <c r="E14" s="12"/>
      <c r="F14" s="1"/>
    </row>
    <row r="15" spans="1:6" x14ac:dyDescent="0.25">
      <c r="A15" s="6" t="s">
        <v>512</v>
      </c>
      <c r="B15" s="9" t="s">
        <v>621</v>
      </c>
      <c r="C15" s="1" t="s">
        <v>622</v>
      </c>
      <c r="D15" s="1" t="s">
        <v>623</v>
      </c>
      <c r="E15" s="12"/>
      <c r="F15" s="1"/>
    </row>
    <row r="16" spans="1:6" x14ac:dyDescent="0.25">
      <c r="A16" s="6" t="s">
        <v>516</v>
      </c>
      <c r="B16" s="9" t="s">
        <v>624</v>
      </c>
      <c r="C16" s="1" t="s">
        <v>625</v>
      </c>
      <c r="D16" s="1" t="s">
        <v>626</v>
      </c>
      <c r="E16" s="12"/>
      <c r="F16" s="1"/>
    </row>
    <row r="17" spans="1:6" x14ac:dyDescent="0.25">
      <c r="A17" s="6" t="s">
        <v>520</v>
      </c>
      <c r="B17" s="9" t="s">
        <v>627</v>
      </c>
      <c r="C17" s="1" t="s">
        <v>628</v>
      </c>
      <c r="D17" s="1" t="s">
        <v>629</v>
      </c>
      <c r="E17" s="12"/>
      <c r="F17" s="1"/>
    </row>
    <row r="18" spans="1:6" x14ac:dyDescent="0.25">
      <c r="A18" s="6" t="s">
        <v>524</v>
      </c>
      <c r="B18" s="9" t="s">
        <v>630</v>
      </c>
      <c r="C18" s="1" t="s">
        <v>631</v>
      </c>
      <c r="D18" s="1" t="s">
        <v>632</v>
      </c>
      <c r="E18" s="12"/>
      <c r="F18" s="1"/>
    </row>
    <row r="19" spans="1:6" x14ac:dyDescent="0.25">
      <c r="A19" s="6" t="s">
        <v>532</v>
      </c>
      <c r="B19" s="9" t="s">
        <v>633</v>
      </c>
      <c r="C19" s="1" t="s">
        <v>634</v>
      </c>
      <c r="D19" s="1" t="s">
        <v>262</v>
      </c>
      <c r="E19" s="12"/>
      <c r="F19" s="1"/>
    </row>
    <row r="20" spans="1:6" x14ac:dyDescent="0.25">
      <c r="A20" s="6" t="s">
        <v>239</v>
      </c>
      <c r="B20" s="9" t="s">
        <v>244</v>
      </c>
      <c r="C20" s="1" t="s">
        <v>245</v>
      </c>
      <c r="D20" s="1" t="s">
        <v>635</v>
      </c>
      <c r="E20" s="12"/>
      <c r="F20" s="1"/>
    </row>
    <row r="21" spans="1:6" x14ac:dyDescent="0.25">
      <c r="A21" s="16" t="s">
        <v>243</v>
      </c>
      <c r="B21" s="17" t="s">
        <v>270</v>
      </c>
      <c r="C21" s="15" t="s">
        <v>245</v>
      </c>
      <c r="D21" s="15" t="s">
        <v>313</v>
      </c>
      <c r="E21" s="18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3" t="s">
        <v>214</v>
      </c>
      <c r="B25" s="1"/>
      <c r="C25" s="1"/>
      <c r="D25" s="1"/>
      <c r="E25" s="1"/>
      <c r="F25" s="1"/>
    </row>
    <row r="26" spans="1:6" x14ac:dyDescent="0.25">
      <c r="A26" s="3" t="s">
        <v>247</v>
      </c>
      <c r="B26" s="1"/>
      <c r="C26" s="1"/>
      <c r="D26" s="1"/>
      <c r="E26" s="1"/>
      <c r="F26" s="1"/>
    </row>
    <row r="27" spans="1:6" x14ac:dyDescent="0.25">
      <c r="A27" s="3" t="s">
        <v>248</v>
      </c>
      <c r="B27" s="1"/>
      <c r="C27" s="1"/>
      <c r="D27" s="1"/>
      <c r="E27" s="1"/>
      <c r="F27" s="1"/>
    </row>
    <row r="28" spans="1:6" x14ac:dyDescent="0.25">
      <c r="A28" s="3"/>
    </row>
  </sheetData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Id="1" sqref="C7 A1"/>
    </sheetView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55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464</v>
      </c>
      <c r="B13" s="11" t="s">
        <v>636</v>
      </c>
      <c r="C13" s="5" t="s">
        <v>637</v>
      </c>
      <c r="D13" s="5" t="s">
        <v>638</v>
      </c>
      <c r="E13" s="14"/>
      <c r="F13" s="1"/>
    </row>
    <row r="14" spans="1:6" x14ac:dyDescent="0.25">
      <c r="A14" s="6" t="s">
        <v>468</v>
      </c>
      <c r="B14" s="9" t="s">
        <v>639</v>
      </c>
      <c r="C14" s="1" t="s">
        <v>640</v>
      </c>
      <c r="D14" s="1" t="s">
        <v>641</v>
      </c>
      <c r="E14" s="12"/>
      <c r="F14" s="1"/>
    </row>
    <row r="15" spans="1:6" x14ac:dyDescent="0.25">
      <c r="A15" s="6" t="s">
        <v>471</v>
      </c>
      <c r="B15" s="9" t="s">
        <v>642</v>
      </c>
      <c r="C15" s="1" t="s">
        <v>643</v>
      </c>
      <c r="D15" s="1" t="s">
        <v>644</v>
      </c>
      <c r="E15" s="12"/>
      <c r="F15" s="1"/>
    </row>
    <row r="16" spans="1:6" x14ac:dyDescent="0.25">
      <c r="A16" s="6" t="s">
        <v>474</v>
      </c>
      <c r="B16" s="9" t="s">
        <v>645</v>
      </c>
      <c r="C16" s="1" t="s">
        <v>646</v>
      </c>
      <c r="D16" s="1" t="s">
        <v>647</v>
      </c>
      <c r="E16" s="12"/>
      <c r="F16" s="1"/>
    </row>
    <row r="17" spans="1:6" x14ac:dyDescent="0.25">
      <c r="A17" s="6" t="s">
        <v>478</v>
      </c>
      <c r="B17" s="9" t="s">
        <v>648</v>
      </c>
      <c r="C17" s="1" t="s">
        <v>427</v>
      </c>
      <c r="D17" s="1" t="s">
        <v>649</v>
      </c>
      <c r="E17" s="12"/>
      <c r="F17" s="1"/>
    </row>
    <row r="18" spans="1:6" x14ac:dyDescent="0.25">
      <c r="A18" s="6" t="s">
        <v>239</v>
      </c>
      <c r="B18" s="9" t="s">
        <v>405</v>
      </c>
      <c r="C18" s="1" t="s">
        <v>493</v>
      </c>
      <c r="D18" s="1" t="s">
        <v>650</v>
      </c>
      <c r="E18" s="12"/>
      <c r="F18" s="1"/>
    </row>
    <row r="19" spans="1:6" x14ac:dyDescent="0.25">
      <c r="A19" s="16" t="s">
        <v>243</v>
      </c>
      <c r="B19" s="17" t="s">
        <v>244</v>
      </c>
      <c r="C19" s="15" t="s">
        <v>245</v>
      </c>
      <c r="D19" s="15" t="s">
        <v>355</v>
      </c>
      <c r="E19" s="18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3" t="s">
        <v>214</v>
      </c>
      <c r="B23" s="1"/>
      <c r="C23" s="1"/>
      <c r="D23" s="1"/>
      <c r="E23" s="1"/>
      <c r="F23" s="1"/>
    </row>
    <row r="24" spans="1:6" x14ac:dyDescent="0.25">
      <c r="A24" s="3" t="s">
        <v>247</v>
      </c>
      <c r="B24" s="1"/>
      <c r="C24" s="1"/>
      <c r="D24" s="1"/>
      <c r="E24" s="1"/>
      <c r="F24" s="1"/>
    </row>
    <row r="25" spans="1:6" x14ac:dyDescent="0.25">
      <c r="A25" s="3" t="s">
        <v>248</v>
      </c>
      <c r="B25" s="1"/>
      <c r="C25" s="1"/>
      <c r="D25" s="1"/>
      <c r="E25" s="1"/>
      <c r="F25" s="1"/>
    </row>
    <row r="26" spans="1:6" x14ac:dyDescent="0.25">
      <c r="A26" s="3"/>
    </row>
  </sheetData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Id="1" sqref="A2 A1"/>
    </sheetView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57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484</v>
      </c>
      <c r="B13" s="11" t="s">
        <v>651</v>
      </c>
      <c r="C13" s="5" t="s">
        <v>652</v>
      </c>
      <c r="D13" s="5" t="s">
        <v>653</v>
      </c>
      <c r="E13" s="14"/>
      <c r="F13" s="1"/>
    </row>
    <row r="14" spans="1:6" x14ac:dyDescent="0.25">
      <c r="A14" s="6" t="s">
        <v>488</v>
      </c>
      <c r="B14" s="9" t="s">
        <v>654</v>
      </c>
      <c r="C14" s="1" t="s">
        <v>655</v>
      </c>
      <c r="D14" s="1" t="s">
        <v>656</v>
      </c>
      <c r="E14" s="12"/>
      <c r="F14" s="1"/>
    </row>
    <row r="15" spans="1:6" x14ac:dyDescent="0.25">
      <c r="A15" s="6" t="s">
        <v>239</v>
      </c>
      <c r="B15" s="9" t="s">
        <v>244</v>
      </c>
      <c r="C15" s="1" t="s">
        <v>245</v>
      </c>
      <c r="D15" s="1" t="s">
        <v>657</v>
      </c>
      <c r="E15" s="12"/>
      <c r="F15" s="1"/>
    </row>
    <row r="16" spans="1:6" x14ac:dyDescent="0.25">
      <c r="A16" s="16" t="s">
        <v>243</v>
      </c>
      <c r="B16" s="17" t="s">
        <v>244</v>
      </c>
      <c r="C16" s="15" t="s">
        <v>245</v>
      </c>
      <c r="D16" s="15" t="s">
        <v>355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Id="1" sqref="A2 A1"/>
    </sheetView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59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495</v>
      </c>
      <c r="B13" s="11" t="s">
        <v>658</v>
      </c>
      <c r="C13" s="5" t="s">
        <v>659</v>
      </c>
      <c r="D13" s="5" t="s">
        <v>660</v>
      </c>
      <c r="E13" s="14"/>
      <c r="F13" s="1"/>
    </row>
    <row r="14" spans="1:6" x14ac:dyDescent="0.25">
      <c r="A14" s="6" t="s">
        <v>499</v>
      </c>
      <c r="B14" s="9" t="s">
        <v>632</v>
      </c>
      <c r="C14" s="1" t="s">
        <v>661</v>
      </c>
      <c r="D14" s="1" t="s">
        <v>662</v>
      </c>
      <c r="E14" s="12"/>
      <c r="F14" s="1"/>
    </row>
    <row r="15" spans="1:6" x14ac:dyDescent="0.25">
      <c r="A15" s="6" t="s">
        <v>239</v>
      </c>
      <c r="B15" s="9" t="s">
        <v>463</v>
      </c>
      <c r="C15" s="1" t="s">
        <v>462</v>
      </c>
      <c r="D15" s="1" t="s">
        <v>405</v>
      </c>
      <c r="E15" s="12"/>
      <c r="F15" s="1"/>
    </row>
    <row r="16" spans="1:6" x14ac:dyDescent="0.25">
      <c r="A16" s="16" t="s">
        <v>243</v>
      </c>
      <c r="B16" s="17" t="s">
        <v>244</v>
      </c>
      <c r="C16" s="15" t="s">
        <v>245</v>
      </c>
      <c r="D16" s="15" t="s">
        <v>355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61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504</v>
      </c>
      <c r="B13" s="11" t="s">
        <v>663</v>
      </c>
      <c r="C13" s="5" t="s">
        <v>664</v>
      </c>
      <c r="D13" s="5" t="s">
        <v>665</v>
      </c>
      <c r="E13" s="14"/>
      <c r="F13" s="1"/>
    </row>
    <row r="14" spans="1:6" x14ac:dyDescent="0.25">
      <c r="A14" s="6" t="s">
        <v>508</v>
      </c>
      <c r="B14" s="9" t="s">
        <v>666</v>
      </c>
      <c r="C14" s="1" t="s">
        <v>667</v>
      </c>
      <c r="D14" s="1" t="s">
        <v>668</v>
      </c>
      <c r="E14" s="12"/>
      <c r="F14" s="1"/>
    </row>
    <row r="15" spans="1:6" x14ac:dyDescent="0.25">
      <c r="A15" s="6" t="s">
        <v>512</v>
      </c>
      <c r="B15" s="9" t="s">
        <v>669</v>
      </c>
      <c r="C15" s="1" t="s">
        <v>670</v>
      </c>
      <c r="D15" s="1" t="s">
        <v>671</v>
      </c>
      <c r="E15" s="12"/>
      <c r="F15" s="1"/>
    </row>
    <row r="16" spans="1:6" x14ac:dyDescent="0.25">
      <c r="A16" s="6" t="s">
        <v>516</v>
      </c>
      <c r="B16" s="9" t="s">
        <v>672</v>
      </c>
      <c r="C16" s="1" t="s">
        <v>673</v>
      </c>
      <c r="D16" s="1" t="s">
        <v>674</v>
      </c>
      <c r="E16" s="12"/>
      <c r="F16" s="1"/>
    </row>
    <row r="17" spans="1:6" x14ac:dyDescent="0.25">
      <c r="A17" s="6" t="s">
        <v>520</v>
      </c>
      <c r="B17" s="9" t="s">
        <v>356</v>
      </c>
      <c r="C17" s="1" t="s">
        <v>675</v>
      </c>
      <c r="D17" s="1" t="s">
        <v>676</v>
      </c>
      <c r="E17" s="12"/>
      <c r="F17" s="1"/>
    </row>
    <row r="18" spans="1:6" x14ac:dyDescent="0.25">
      <c r="A18" s="6" t="s">
        <v>524</v>
      </c>
      <c r="B18" s="9" t="s">
        <v>566</v>
      </c>
      <c r="C18" s="1" t="s">
        <v>677</v>
      </c>
      <c r="D18" s="1" t="s">
        <v>678</v>
      </c>
      <c r="E18" s="12"/>
      <c r="F18" s="1"/>
    </row>
    <row r="19" spans="1:6" x14ac:dyDescent="0.25">
      <c r="A19" s="6" t="s">
        <v>532</v>
      </c>
      <c r="B19" s="9" t="s">
        <v>353</v>
      </c>
      <c r="C19" s="1" t="s">
        <v>679</v>
      </c>
      <c r="D19" s="1" t="s">
        <v>680</v>
      </c>
      <c r="E19" s="12"/>
      <c r="F19" s="1"/>
    </row>
    <row r="20" spans="1:6" x14ac:dyDescent="0.25">
      <c r="A20" s="6" t="s">
        <v>239</v>
      </c>
      <c r="B20" s="9" t="s">
        <v>245</v>
      </c>
      <c r="C20" s="1" t="s">
        <v>245</v>
      </c>
      <c r="D20" s="1" t="s">
        <v>245</v>
      </c>
      <c r="E20" s="12"/>
      <c r="F20" s="1"/>
    </row>
    <row r="21" spans="1:6" x14ac:dyDescent="0.25">
      <c r="A21" s="16" t="s">
        <v>243</v>
      </c>
      <c r="B21" s="17" t="s">
        <v>244</v>
      </c>
      <c r="C21" s="15" t="s">
        <v>245</v>
      </c>
      <c r="D21" s="15" t="s">
        <v>355</v>
      </c>
      <c r="E21" s="18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3" t="s">
        <v>214</v>
      </c>
      <c r="B25" s="1"/>
      <c r="C25" s="1"/>
      <c r="D25" s="1"/>
      <c r="E25" s="1"/>
      <c r="F25" s="1"/>
    </row>
    <row r="26" spans="1:6" x14ac:dyDescent="0.25">
      <c r="A26" s="3" t="s">
        <v>247</v>
      </c>
      <c r="B26" s="1"/>
      <c r="C26" s="1"/>
      <c r="D26" s="1"/>
      <c r="E26" s="1"/>
      <c r="F26" s="1"/>
    </row>
    <row r="27" spans="1:6" x14ac:dyDescent="0.25">
      <c r="A27" s="3" t="s">
        <v>248</v>
      </c>
      <c r="B27" s="1"/>
      <c r="C27" s="1"/>
      <c r="D27" s="1"/>
      <c r="E27" s="1"/>
      <c r="F27" s="1"/>
    </row>
    <row r="28" spans="1:6" x14ac:dyDescent="0.25">
      <c r="A28" s="3"/>
    </row>
  </sheetData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63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464</v>
      </c>
      <c r="B13" s="11" t="s">
        <v>681</v>
      </c>
      <c r="C13" s="5" t="s">
        <v>682</v>
      </c>
      <c r="D13" s="5" t="s">
        <v>683</v>
      </c>
      <c r="E13" s="14"/>
      <c r="F13" s="1"/>
    </row>
    <row r="14" spans="1:6" x14ac:dyDescent="0.25">
      <c r="A14" s="6" t="s">
        <v>468</v>
      </c>
      <c r="B14" s="9" t="s">
        <v>684</v>
      </c>
      <c r="C14" s="1" t="s">
        <v>685</v>
      </c>
      <c r="D14" s="1" t="s">
        <v>686</v>
      </c>
      <c r="E14" s="12"/>
      <c r="F14" s="1"/>
    </row>
    <row r="15" spans="1:6" x14ac:dyDescent="0.25">
      <c r="A15" s="6" t="s">
        <v>471</v>
      </c>
      <c r="B15" s="9" t="s">
        <v>687</v>
      </c>
      <c r="C15" s="1" t="s">
        <v>688</v>
      </c>
      <c r="D15" s="1" t="s">
        <v>689</v>
      </c>
      <c r="E15" s="12"/>
      <c r="F15" s="1"/>
    </row>
    <row r="16" spans="1:6" x14ac:dyDescent="0.25">
      <c r="A16" s="6" t="s">
        <v>474</v>
      </c>
      <c r="B16" s="9" t="s">
        <v>690</v>
      </c>
      <c r="C16" s="1" t="s">
        <v>691</v>
      </c>
      <c r="D16" s="1" t="s">
        <v>692</v>
      </c>
      <c r="E16" s="12"/>
      <c r="F16" s="1"/>
    </row>
    <row r="17" spans="1:6" x14ac:dyDescent="0.25">
      <c r="A17" s="6" t="s">
        <v>478</v>
      </c>
      <c r="B17" s="9" t="s">
        <v>486</v>
      </c>
      <c r="C17" s="1" t="s">
        <v>693</v>
      </c>
      <c r="D17" s="1" t="s">
        <v>694</v>
      </c>
      <c r="E17" s="12"/>
      <c r="F17" s="1"/>
    </row>
    <row r="18" spans="1:6" x14ac:dyDescent="0.25">
      <c r="A18" s="6" t="s">
        <v>239</v>
      </c>
      <c r="B18" s="9" t="s">
        <v>695</v>
      </c>
      <c r="C18" s="1" t="s">
        <v>503</v>
      </c>
      <c r="D18" s="1" t="s">
        <v>696</v>
      </c>
      <c r="E18" s="12"/>
      <c r="F18" s="1"/>
    </row>
    <row r="19" spans="1:6" x14ac:dyDescent="0.25">
      <c r="A19" s="16" t="s">
        <v>243</v>
      </c>
      <c r="B19" s="17" t="s">
        <v>244</v>
      </c>
      <c r="C19" s="15" t="s">
        <v>245</v>
      </c>
      <c r="D19" s="15" t="s">
        <v>246</v>
      </c>
      <c r="E19" s="18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3" t="s">
        <v>214</v>
      </c>
      <c r="B23" s="1"/>
      <c r="C23" s="1"/>
      <c r="D23" s="1"/>
      <c r="E23" s="1"/>
      <c r="F23" s="1"/>
    </row>
    <row r="24" spans="1:6" x14ac:dyDescent="0.25">
      <c r="A24" s="3" t="s">
        <v>247</v>
      </c>
      <c r="B24" s="1"/>
      <c r="C24" s="1"/>
      <c r="D24" s="1"/>
      <c r="E24" s="1"/>
      <c r="F24" s="1"/>
    </row>
    <row r="25" spans="1:6" x14ac:dyDescent="0.25">
      <c r="A25" s="3" t="s">
        <v>248</v>
      </c>
      <c r="B25" s="1"/>
      <c r="C25" s="1"/>
      <c r="D25" s="1"/>
      <c r="E25" s="1"/>
      <c r="F25" s="1"/>
    </row>
    <row r="26" spans="1:6" x14ac:dyDescent="0.25">
      <c r="A26" s="3"/>
    </row>
  </sheetData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65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484</v>
      </c>
      <c r="B13" s="11" t="s">
        <v>697</v>
      </c>
      <c r="C13" s="5" t="s">
        <v>698</v>
      </c>
      <c r="D13" s="5" t="s">
        <v>699</v>
      </c>
      <c r="E13" s="14"/>
      <c r="F13" s="1"/>
    </row>
    <row r="14" spans="1:6" x14ac:dyDescent="0.25">
      <c r="A14" s="6" t="s">
        <v>488</v>
      </c>
      <c r="B14" s="9" t="s">
        <v>700</v>
      </c>
      <c r="C14" s="1" t="s">
        <v>701</v>
      </c>
      <c r="D14" s="1" t="s">
        <v>702</v>
      </c>
      <c r="E14" s="12"/>
      <c r="F14" s="1"/>
    </row>
    <row r="15" spans="1:6" x14ac:dyDescent="0.25">
      <c r="A15" s="6" t="s">
        <v>239</v>
      </c>
      <c r="B15" s="9" t="s">
        <v>355</v>
      </c>
      <c r="C15" s="1" t="s">
        <v>270</v>
      </c>
      <c r="D15" s="1" t="s">
        <v>463</v>
      </c>
      <c r="E15" s="12"/>
      <c r="F15" s="1"/>
    </row>
    <row r="16" spans="1:6" x14ac:dyDescent="0.25">
      <c r="A16" s="16" t="s">
        <v>243</v>
      </c>
      <c r="B16" s="17" t="s">
        <v>244</v>
      </c>
      <c r="C16" s="15" t="s">
        <v>245</v>
      </c>
      <c r="D16" s="15" t="s">
        <v>246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215</v>
      </c>
      <c r="B13" s="11" t="s">
        <v>249</v>
      </c>
      <c r="C13" s="5" t="s">
        <v>250</v>
      </c>
      <c r="D13" s="5" t="s">
        <v>251</v>
      </c>
      <c r="E13" s="14"/>
      <c r="F13" s="1"/>
    </row>
    <row r="14" spans="1:6" x14ac:dyDescent="0.25">
      <c r="A14" s="6" t="s">
        <v>219</v>
      </c>
      <c r="B14" s="9" t="s">
        <v>252</v>
      </c>
      <c r="C14" s="1" t="s">
        <v>253</v>
      </c>
      <c r="D14" s="1" t="s">
        <v>254</v>
      </c>
      <c r="E14" s="12"/>
      <c r="F14" s="1"/>
    </row>
    <row r="15" spans="1:6" x14ac:dyDescent="0.25">
      <c r="A15" s="6" t="s">
        <v>223</v>
      </c>
      <c r="B15" s="9" t="s">
        <v>255</v>
      </c>
      <c r="C15" s="1" t="s">
        <v>256</v>
      </c>
      <c r="D15" s="1" t="s">
        <v>257</v>
      </c>
      <c r="E15" s="12"/>
      <c r="F15" s="1"/>
    </row>
    <row r="16" spans="1:6" x14ac:dyDescent="0.25">
      <c r="A16" s="6" t="s">
        <v>227</v>
      </c>
      <c r="B16" s="9" t="s">
        <v>258</v>
      </c>
      <c r="C16" s="1" t="s">
        <v>259</v>
      </c>
      <c r="D16" s="1" t="s">
        <v>260</v>
      </c>
      <c r="E16" s="12"/>
      <c r="F16" s="1"/>
    </row>
    <row r="17" spans="1:6" x14ac:dyDescent="0.25">
      <c r="A17" s="6" t="s">
        <v>231</v>
      </c>
      <c r="B17" s="9" t="s">
        <v>261</v>
      </c>
      <c r="C17" s="1" t="s">
        <v>262</v>
      </c>
      <c r="D17" s="1" t="s">
        <v>263</v>
      </c>
      <c r="E17" s="12"/>
      <c r="F17" s="1"/>
    </row>
    <row r="18" spans="1:6" x14ac:dyDescent="0.25">
      <c r="A18" s="6" t="s">
        <v>235</v>
      </c>
      <c r="B18" s="9" t="s">
        <v>264</v>
      </c>
      <c r="C18" s="1" t="s">
        <v>265</v>
      </c>
      <c r="D18" s="1" t="s">
        <v>266</v>
      </c>
      <c r="E18" s="12"/>
      <c r="F18" s="1"/>
    </row>
    <row r="19" spans="1:6" x14ac:dyDescent="0.25">
      <c r="A19" s="6" t="s">
        <v>239</v>
      </c>
      <c r="B19" s="9" t="s">
        <v>267</v>
      </c>
      <c r="C19" s="1" t="s">
        <v>268</v>
      </c>
      <c r="D19" s="1" t="s">
        <v>269</v>
      </c>
      <c r="E19" s="12"/>
      <c r="F19" s="1"/>
    </row>
    <row r="20" spans="1:6" x14ac:dyDescent="0.25">
      <c r="A20" s="16" t="s">
        <v>243</v>
      </c>
      <c r="B20" s="17" t="s">
        <v>270</v>
      </c>
      <c r="C20" s="15" t="s">
        <v>245</v>
      </c>
      <c r="D20" s="15" t="s">
        <v>271</v>
      </c>
      <c r="E20" s="18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3" t="s">
        <v>214</v>
      </c>
      <c r="B24" s="1"/>
      <c r="C24" s="1"/>
      <c r="D24" s="1"/>
      <c r="E24" s="1"/>
      <c r="F24" s="1"/>
    </row>
    <row r="25" spans="1:6" x14ac:dyDescent="0.25">
      <c r="A25" s="3" t="s">
        <v>247</v>
      </c>
      <c r="B25" s="1"/>
      <c r="C25" s="1"/>
      <c r="D25" s="1"/>
      <c r="E25" s="1"/>
      <c r="F25" s="1"/>
    </row>
    <row r="26" spans="1:6" x14ac:dyDescent="0.25">
      <c r="A26" s="3" t="s">
        <v>248</v>
      </c>
      <c r="B26" s="1"/>
      <c r="C26" s="1"/>
      <c r="D26" s="1"/>
      <c r="E26" s="1"/>
      <c r="F26" s="1"/>
    </row>
    <row r="27" spans="1:6" x14ac:dyDescent="0.25">
      <c r="A27" s="3"/>
    </row>
  </sheetData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67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495</v>
      </c>
      <c r="B13" s="11" t="s">
        <v>703</v>
      </c>
      <c r="C13" s="5" t="s">
        <v>704</v>
      </c>
      <c r="D13" s="5" t="s">
        <v>705</v>
      </c>
      <c r="E13" s="14"/>
      <c r="F13" s="1"/>
    </row>
    <row r="14" spans="1:6" x14ac:dyDescent="0.25">
      <c r="A14" s="6" t="s">
        <v>499</v>
      </c>
      <c r="B14" s="9" t="s">
        <v>706</v>
      </c>
      <c r="C14" s="1" t="s">
        <v>707</v>
      </c>
      <c r="D14" s="1" t="s">
        <v>708</v>
      </c>
      <c r="E14" s="12"/>
      <c r="F14" s="1"/>
    </row>
    <row r="15" spans="1:6" x14ac:dyDescent="0.25">
      <c r="A15" s="6" t="s">
        <v>239</v>
      </c>
      <c r="B15" s="9" t="s">
        <v>352</v>
      </c>
      <c r="C15" s="1" t="s">
        <v>333</v>
      </c>
      <c r="D15" s="1" t="s">
        <v>709</v>
      </c>
      <c r="E15" s="12" t="s">
        <v>710</v>
      </c>
      <c r="F15" s="1"/>
    </row>
    <row r="16" spans="1:6" x14ac:dyDescent="0.25">
      <c r="A16" s="16" t="s">
        <v>243</v>
      </c>
      <c r="B16" s="17" t="s">
        <v>245</v>
      </c>
      <c r="C16" s="15" t="s">
        <v>245</v>
      </c>
      <c r="D16" s="15" t="s">
        <v>245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69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504</v>
      </c>
      <c r="B13" s="11" t="s">
        <v>631</v>
      </c>
      <c r="C13" s="5" t="s">
        <v>295</v>
      </c>
      <c r="D13" s="5" t="s">
        <v>711</v>
      </c>
      <c r="E13" s="14"/>
      <c r="F13" s="1"/>
    </row>
    <row r="14" spans="1:6" x14ac:dyDescent="0.25">
      <c r="A14" s="6" t="s">
        <v>508</v>
      </c>
      <c r="B14" s="9" t="s">
        <v>712</v>
      </c>
      <c r="C14" s="1" t="s">
        <v>713</v>
      </c>
      <c r="D14" s="1" t="s">
        <v>714</v>
      </c>
      <c r="E14" s="12"/>
      <c r="F14" s="1"/>
    </row>
    <row r="15" spans="1:6" x14ac:dyDescent="0.25">
      <c r="A15" s="6" t="s">
        <v>512</v>
      </c>
      <c r="B15" s="9" t="s">
        <v>715</v>
      </c>
      <c r="C15" s="1" t="s">
        <v>716</v>
      </c>
      <c r="D15" s="1" t="s">
        <v>717</v>
      </c>
      <c r="E15" s="12"/>
      <c r="F15" s="1"/>
    </row>
    <row r="16" spans="1:6" x14ac:dyDescent="0.25">
      <c r="A16" s="6" t="s">
        <v>516</v>
      </c>
      <c r="B16" s="9" t="s">
        <v>718</v>
      </c>
      <c r="C16" s="1" t="s">
        <v>719</v>
      </c>
      <c r="D16" s="1" t="s">
        <v>720</v>
      </c>
      <c r="E16" s="12"/>
      <c r="F16" s="1"/>
    </row>
    <row r="17" spans="1:6" x14ac:dyDescent="0.25">
      <c r="A17" s="6" t="s">
        <v>520</v>
      </c>
      <c r="B17" s="9" t="s">
        <v>535</v>
      </c>
      <c r="C17" s="1" t="s">
        <v>721</v>
      </c>
      <c r="D17" s="1" t="s">
        <v>722</v>
      </c>
      <c r="E17" s="12"/>
      <c r="F17" s="1"/>
    </row>
    <row r="18" spans="1:6" x14ac:dyDescent="0.25">
      <c r="A18" s="6" t="s">
        <v>524</v>
      </c>
      <c r="B18" s="9" t="s">
        <v>723</v>
      </c>
      <c r="C18" s="1" t="s">
        <v>724</v>
      </c>
      <c r="D18" s="1" t="s">
        <v>371</v>
      </c>
      <c r="E18" s="12"/>
      <c r="F18" s="1"/>
    </row>
    <row r="19" spans="1:6" x14ac:dyDescent="0.25">
      <c r="A19" s="6" t="s">
        <v>725</v>
      </c>
      <c r="B19" s="9" t="s">
        <v>726</v>
      </c>
      <c r="C19" s="1" t="s">
        <v>727</v>
      </c>
      <c r="D19" s="1" t="s">
        <v>728</v>
      </c>
      <c r="E19" s="12"/>
      <c r="F19" s="1"/>
    </row>
    <row r="20" spans="1:6" x14ac:dyDescent="0.25">
      <c r="A20" s="6" t="s">
        <v>729</v>
      </c>
      <c r="B20" s="9" t="s">
        <v>730</v>
      </c>
      <c r="C20" s="1" t="s">
        <v>731</v>
      </c>
      <c r="D20" s="1" t="s">
        <v>732</v>
      </c>
      <c r="E20" s="12"/>
      <c r="F20" s="1"/>
    </row>
    <row r="21" spans="1:6" x14ac:dyDescent="0.25">
      <c r="A21" s="6" t="s">
        <v>733</v>
      </c>
      <c r="B21" s="9" t="s">
        <v>402</v>
      </c>
      <c r="C21" s="1" t="s">
        <v>734</v>
      </c>
      <c r="D21" s="1" t="s">
        <v>735</v>
      </c>
      <c r="E21" s="12"/>
      <c r="F21" s="1"/>
    </row>
    <row r="22" spans="1:6" x14ac:dyDescent="0.25">
      <c r="A22" s="6" t="s">
        <v>532</v>
      </c>
      <c r="B22" s="9" t="s">
        <v>311</v>
      </c>
      <c r="C22" s="1" t="s">
        <v>356</v>
      </c>
      <c r="D22" s="1" t="s">
        <v>696</v>
      </c>
      <c r="E22" s="12"/>
      <c r="F22" s="1"/>
    </row>
    <row r="23" spans="1:6" x14ac:dyDescent="0.25">
      <c r="A23" s="6" t="s">
        <v>239</v>
      </c>
      <c r="B23" s="9" t="s">
        <v>355</v>
      </c>
      <c r="C23" s="1" t="s">
        <v>244</v>
      </c>
      <c r="D23" s="1" t="s">
        <v>291</v>
      </c>
      <c r="E23" s="12"/>
      <c r="F23" s="1"/>
    </row>
    <row r="24" spans="1:6" x14ac:dyDescent="0.25">
      <c r="A24" s="16" t="s">
        <v>243</v>
      </c>
      <c r="B24" s="17" t="s">
        <v>244</v>
      </c>
      <c r="C24" s="15" t="s">
        <v>245</v>
      </c>
      <c r="D24" s="15" t="s">
        <v>246</v>
      </c>
      <c r="E24" s="18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3" t="s">
        <v>214</v>
      </c>
      <c r="B28" s="1"/>
      <c r="C28" s="1"/>
      <c r="D28" s="1"/>
      <c r="E28" s="1"/>
      <c r="F28" s="1"/>
    </row>
    <row r="29" spans="1:6" x14ac:dyDescent="0.25">
      <c r="A29" s="3" t="s">
        <v>247</v>
      </c>
      <c r="B29" s="1"/>
      <c r="C29" s="1"/>
      <c r="D29" s="1"/>
      <c r="E29" s="1"/>
      <c r="F29" s="1"/>
    </row>
    <row r="30" spans="1:6" x14ac:dyDescent="0.25">
      <c r="A30" s="3" t="s">
        <v>248</v>
      </c>
      <c r="B30" s="1"/>
      <c r="C30" s="1"/>
      <c r="D30" s="1"/>
      <c r="E30" s="1"/>
      <c r="F30" s="1"/>
    </row>
    <row r="31" spans="1:6" x14ac:dyDescent="0.25">
      <c r="A31" s="3"/>
    </row>
  </sheetData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71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464</v>
      </c>
      <c r="B13" s="11" t="s">
        <v>736</v>
      </c>
      <c r="C13" s="5" t="s">
        <v>737</v>
      </c>
      <c r="D13" s="5" t="s">
        <v>738</v>
      </c>
      <c r="E13" s="14"/>
      <c r="F13" s="1"/>
    </row>
    <row r="14" spans="1:6" x14ac:dyDescent="0.25">
      <c r="A14" s="6" t="s">
        <v>468</v>
      </c>
      <c r="B14" s="9" t="s">
        <v>739</v>
      </c>
      <c r="C14" s="1" t="s">
        <v>740</v>
      </c>
      <c r="D14" s="1" t="s">
        <v>741</v>
      </c>
      <c r="E14" s="12"/>
      <c r="F14" s="1"/>
    </row>
    <row r="15" spans="1:6" x14ac:dyDescent="0.25">
      <c r="A15" s="6" t="s">
        <v>471</v>
      </c>
      <c r="B15" s="9" t="s">
        <v>742</v>
      </c>
      <c r="C15" s="1" t="s">
        <v>743</v>
      </c>
      <c r="D15" s="1" t="s">
        <v>744</v>
      </c>
      <c r="E15" s="12"/>
      <c r="F15" s="1"/>
    </row>
    <row r="16" spans="1:6" x14ac:dyDescent="0.25">
      <c r="A16" s="6" t="s">
        <v>474</v>
      </c>
      <c r="B16" s="9" t="s">
        <v>745</v>
      </c>
      <c r="C16" s="1" t="s">
        <v>639</v>
      </c>
      <c r="D16" s="1" t="s">
        <v>746</v>
      </c>
      <c r="E16" s="12"/>
      <c r="F16" s="1"/>
    </row>
    <row r="17" spans="1:6" x14ac:dyDescent="0.25">
      <c r="A17" s="6" t="s">
        <v>478</v>
      </c>
      <c r="B17" s="9" t="s">
        <v>577</v>
      </c>
      <c r="C17" s="1" t="s">
        <v>747</v>
      </c>
      <c r="D17" s="1" t="s">
        <v>748</v>
      </c>
      <c r="E17" s="12"/>
      <c r="F17" s="1"/>
    </row>
    <row r="18" spans="1:6" x14ac:dyDescent="0.25">
      <c r="A18" s="6" t="s">
        <v>239</v>
      </c>
      <c r="B18" s="9" t="s">
        <v>534</v>
      </c>
      <c r="C18" s="1" t="s">
        <v>380</v>
      </c>
      <c r="D18" s="1" t="s">
        <v>568</v>
      </c>
      <c r="E18" s="12"/>
      <c r="F18" s="1"/>
    </row>
    <row r="19" spans="1:6" x14ac:dyDescent="0.25">
      <c r="A19" s="6" t="s">
        <v>243</v>
      </c>
      <c r="B19" s="9" t="s">
        <v>463</v>
      </c>
      <c r="C19" s="1" t="s">
        <v>462</v>
      </c>
      <c r="D19" s="1" t="s">
        <v>749</v>
      </c>
      <c r="E19" s="12"/>
      <c r="F19" s="1"/>
    </row>
    <row r="20" spans="1:6" x14ac:dyDescent="0.25">
      <c r="A20" s="16" t="s">
        <v>357</v>
      </c>
      <c r="B20" s="17" t="s">
        <v>750</v>
      </c>
      <c r="C20" s="15" t="s">
        <v>312</v>
      </c>
      <c r="D20" s="15" t="s">
        <v>751</v>
      </c>
      <c r="E20" s="18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3" t="s">
        <v>214</v>
      </c>
      <c r="B24" s="1"/>
      <c r="C24" s="1"/>
      <c r="D24" s="1"/>
      <c r="E24" s="1"/>
      <c r="F24" s="1"/>
    </row>
    <row r="25" spans="1:6" x14ac:dyDescent="0.25">
      <c r="A25" s="3" t="s">
        <v>247</v>
      </c>
      <c r="B25" s="1"/>
      <c r="C25" s="1"/>
      <c r="D25" s="1"/>
      <c r="E25" s="1"/>
      <c r="F25" s="1"/>
    </row>
    <row r="26" spans="1:6" x14ac:dyDescent="0.25">
      <c r="A26" s="3" t="s">
        <v>248</v>
      </c>
      <c r="B26" s="1"/>
      <c r="C26" s="1"/>
      <c r="D26" s="1"/>
      <c r="E26" s="1"/>
      <c r="F26" s="1"/>
    </row>
    <row r="27" spans="1:6" x14ac:dyDescent="0.25">
      <c r="A27" s="3"/>
    </row>
  </sheetData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73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484</v>
      </c>
      <c r="B13" s="11" t="s">
        <v>752</v>
      </c>
      <c r="C13" s="5" t="s">
        <v>753</v>
      </c>
      <c r="D13" s="5" t="s">
        <v>754</v>
      </c>
      <c r="E13" s="14"/>
      <c r="F13" s="1"/>
    </row>
    <row r="14" spans="1:6" x14ac:dyDescent="0.25">
      <c r="A14" s="6" t="s">
        <v>488</v>
      </c>
      <c r="B14" s="9" t="s">
        <v>755</v>
      </c>
      <c r="C14" s="1" t="s">
        <v>756</v>
      </c>
      <c r="D14" s="1" t="s">
        <v>757</v>
      </c>
      <c r="E14" s="12"/>
      <c r="F14" s="1"/>
    </row>
    <row r="15" spans="1:6" x14ac:dyDescent="0.25">
      <c r="A15" s="6" t="s">
        <v>239</v>
      </c>
      <c r="B15" s="9" t="s">
        <v>461</v>
      </c>
      <c r="C15" s="1" t="s">
        <v>270</v>
      </c>
      <c r="D15" s="1" t="s">
        <v>267</v>
      </c>
      <c r="E15" s="12"/>
      <c r="F15" s="1"/>
    </row>
    <row r="16" spans="1:6" x14ac:dyDescent="0.25">
      <c r="A16" s="6" t="s">
        <v>243</v>
      </c>
      <c r="B16" s="9" t="s">
        <v>462</v>
      </c>
      <c r="C16" s="1" t="s">
        <v>244</v>
      </c>
      <c r="D16" s="1" t="s">
        <v>382</v>
      </c>
      <c r="E16" s="12"/>
      <c r="F16" s="1"/>
    </row>
    <row r="17" spans="1:6" x14ac:dyDescent="0.25">
      <c r="A17" s="16" t="s">
        <v>357</v>
      </c>
      <c r="B17" s="17" t="s">
        <v>750</v>
      </c>
      <c r="C17" s="15" t="s">
        <v>312</v>
      </c>
      <c r="D17" s="15" t="s">
        <v>751</v>
      </c>
      <c r="E17" s="18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3" t="s">
        <v>214</v>
      </c>
      <c r="B21" s="1"/>
      <c r="C21" s="1"/>
      <c r="D21" s="1"/>
      <c r="E21" s="1"/>
      <c r="F21" s="1"/>
    </row>
    <row r="22" spans="1:6" x14ac:dyDescent="0.25">
      <c r="A22" s="3" t="s">
        <v>247</v>
      </c>
      <c r="B22" s="1"/>
      <c r="C22" s="1"/>
      <c r="D22" s="1"/>
      <c r="E22" s="1"/>
      <c r="F22" s="1"/>
    </row>
    <row r="23" spans="1:6" x14ac:dyDescent="0.25">
      <c r="A23" s="3" t="s">
        <v>248</v>
      </c>
      <c r="B23" s="1"/>
      <c r="C23" s="1"/>
      <c r="D23" s="1"/>
      <c r="E23" s="1"/>
      <c r="F23" s="1"/>
    </row>
    <row r="24" spans="1:6" x14ac:dyDescent="0.25">
      <c r="A24" s="3"/>
    </row>
  </sheetData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75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495</v>
      </c>
      <c r="B13" s="11" t="s">
        <v>758</v>
      </c>
      <c r="C13" s="5" t="s">
        <v>759</v>
      </c>
      <c r="D13" s="5" t="s">
        <v>760</v>
      </c>
      <c r="E13" s="14"/>
      <c r="F13" s="1"/>
    </row>
    <row r="14" spans="1:6" x14ac:dyDescent="0.25">
      <c r="A14" s="6" t="s">
        <v>499</v>
      </c>
      <c r="B14" s="9" t="s">
        <v>761</v>
      </c>
      <c r="C14" s="1" t="s">
        <v>762</v>
      </c>
      <c r="D14" s="1" t="s">
        <v>763</v>
      </c>
      <c r="E14" s="12"/>
      <c r="F14" s="1"/>
    </row>
    <row r="15" spans="1:6" x14ac:dyDescent="0.25">
      <c r="A15" s="6" t="s">
        <v>239</v>
      </c>
      <c r="B15" s="9" t="s">
        <v>290</v>
      </c>
      <c r="C15" s="1" t="s">
        <v>404</v>
      </c>
      <c r="D15" s="1" t="s">
        <v>764</v>
      </c>
      <c r="E15" s="12"/>
      <c r="F15" s="1"/>
    </row>
    <row r="16" spans="1:6" x14ac:dyDescent="0.25">
      <c r="A16" s="6" t="s">
        <v>243</v>
      </c>
      <c r="B16" s="9" t="s">
        <v>246</v>
      </c>
      <c r="C16" s="1" t="s">
        <v>244</v>
      </c>
      <c r="D16" s="1" t="s">
        <v>382</v>
      </c>
      <c r="E16" s="12"/>
      <c r="F16" s="1"/>
    </row>
    <row r="17" spans="1:6" x14ac:dyDescent="0.25">
      <c r="A17" s="16" t="s">
        <v>357</v>
      </c>
      <c r="B17" s="17" t="s">
        <v>765</v>
      </c>
      <c r="C17" s="15" t="s">
        <v>766</v>
      </c>
      <c r="D17" s="15" t="s">
        <v>767</v>
      </c>
      <c r="E17" s="18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3" t="s">
        <v>214</v>
      </c>
      <c r="B21" s="1"/>
      <c r="C21" s="1"/>
      <c r="D21" s="1"/>
      <c r="E21" s="1"/>
      <c r="F21" s="1"/>
    </row>
    <row r="22" spans="1:6" x14ac:dyDescent="0.25">
      <c r="A22" s="3" t="s">
        <v>247</v>
      </c>
      <c r="B22" s="1"/>
      <c r="C22" s="1"/>
      <c r="D22" s="1"/>
      <c r="E22" s="1"/>
      <c r="F22" s="1"/>
    </row>
    <row r="23" spans="1:6" x14ac:dyDescent="0.25">
      <c r="A23" s="3" t="s">
        <v>248</v>
      </c>
      <c r="B23" s="1"/>
      <c r="C23" s="1"/>
      <c r="D23" s="1"/>
      <c r="E23" s="1"/>
      <c r="F23" s="1"/>
    </row>
    <row r="24" spans="1:6" x14ac:dyDescent="0.25">
      <c r="A24" s="3"/>
    </row>
  </sheetData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77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504</v>
      </c>
      <c r="B13" s="11" t="s">
        <v>768</v>
      </c>
      <c r="C13" s="5" t="s">
        <v>534</v>
      </c>
      <c r="D13" s="5" t="s">
        <v>711</v>
      </c>
      <c r="E13" s="14"/>
      <c r="F13" s="1"/>
    </row>
    <row r="14" spans="1:6" x14ac:dyDescent="0.25">
      <c r="A14" s="6" t="s">
        <v>508</v>
      </c>
      <c r="B14" s="9" t="s">
        <v>769</v>
      </c>
      <c r="C14" s="1" t="s">
        <v>770</v>
      </c>
      <c r="D14" s="1" t="s">
        <v>648</v>
      </c>
      <c r="E14" s="12"/>
      <c r="F14" s="1"/>
    </row>
    <row r="15" spans="1:6" x14ac:dyDescent="0.25">
      <c r="A15" s="6" t="s">
        <v>512</v>
      </c>
      <c r="B15" s="9" t="s">
        <v>771</v>
      </c>
      <c r="C15" s="1" t="s">
        <v>772</v>
      </c>
      <c r="D15" s="1" t="s">
        <v>773</v>
      </c>
      <c r="E15" s="12"/>
      <c r="F15" s="1"/>
    </row>
    <row r="16" spans="1:6" x14ac:dyDescent="0.25">
      <c r="A16" s="6" t="s">
        <v>516</v>
      </c>
      <c r="B16" s="9" t="s">
        <v>774</v>
      </c>
      <c r="C16" s="1" t="s">
        <v>775</v>
      </c>
      <c r="D16" s="1" t="s">
        <v>776</v>
      </c>
      <c r="E16" s="12"/>
      <c r="F16" s="1"/>
    </row>
    <row r="17" spans="1:6" x14ac:dyDescent="0.25">
      <c r="A17" s="6" t="s">
        <v>520</v>
      </c>
      <c r="B17" s="9" t="s">
        <v>777</v>
      </c>
      <c r="C17" s="1" t="s">
        <v>285</v>
      </c>
      <c r="D17" s="1" t="s">
        <v>778</v>
      </c>
      <c r="E17" s="12"/>
      <c r="F17" s="1"/>
    </row>
    <row r="18" spans="1:6" x14ac:dyDescent="0.25">
      <c r="A18" s="6" t="s">
        <v>524</v>
      </c>
      <c r="B18" s="9" t="s">
        <v>779</v>
      </c>
      <c r="C18" s="1" t="s">
        <v>780</v>
      </c>
      <c r="D18" s="1" t="s">
        <v>582</v>
      </c>
      <c r="E18" s="12"/>
      <c r="F18" s="1"/>
    </row>
    <row r="19" spans="1:6" x14ac:dyDescent="0.25">
      <c r="A19" s="6" t="s">
        <v>725</v>
      </c>
      <c r="B19" s="9" t="s">
        <v>781</v>
      </c>
      <c r="C19" s="1" t="s">
        <v>782</v>
      </c>
      <c r="D19" s="1" t="s">
        <v>783</v>
      </c>
      <c r="E19" s="12"/>
      <c r="F19" s="1"/>
    </row>
    <row r="20" spans="1:6" x14ac:dyDescent="0.25">
      <c r="A20" s="6" t="s">
        <v>532</v>
      </c>
      <c r="B20" s="9" t="s">
        <v>630</v>
      </c>
      <c r="C20" s="1" t="s">
        <v>784</v>
      </c>
      <c r="D20" s="1" t="s">
        <v>785</v>
      </c>
      <c r="E20" s="12"/>
      <c r="F20" s="1"/>
    </row>
    <row r="21" spans="1:6" x14ac:dyDescent="0.25">
      <c r="A21" s="6" t="s">
        <v>243</v>
      </c>
      <c r="B21" s="9" t="s">
        <v>462</v>
      </c>
      <c r="C21" s="1" t="s">
        <v>244</v>
      </c>
      <c r="D21" s="1" t="s">
        <v>382</v>
      </c>
      <c r="E21" s="12"/>
      <c r="F21" s="1"/>
    </row>
    <row r="22" spans="1:6" x14ac:dyDescent="0.25">
      <c r="A22" s="16" t="s">
        <v>357</v>
      </c>
      <c r="B22" s="17" t="s">
        <v>765</v>
      </c>
      <c r="C22" s="15" t="s">
        <v>766</v>
      </c>
      <c r="D22" s="15" t="s">
        <v>767</v>
      </c>
      <c r="E22" s="18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3" t="s">
        <v>214</v>
      </c>
      <c r="B26" s="1"/>
      <c r="C26" s="1"/>
      <c r="D26" s="1"/>
      <c r="E26" s="1"/>
      <c r="F26" s="1"/>
    </row>
    <row r="27" spans="1:6" x14ac:dyDescent="0.25">
      <c r="A27" s="3" t="s">
        <v>247</v>
      </c>
      <c r="B27" s="1"/>
      <c r="C27" s="1"/>
      <c r="D27" s="1"/>
      <c r="E27" s="1"/>
      <c r="F27" s="1"/>
    </row>
    <row r="28" spans="1:6" x14ac:dyDescent="0.25">
      <c r="A28" s="3" t="s">
        <v>248</v>
      </c>
      <c r="B28" s="1"/>
      <c r="C28" s="1"/>
      <c r="D28" s="1"/>
      <c r="E28" s="1"/>
      <c r="F28" s="1"/>
    </row>
    <row r="29" spans="1:6" x14ac:dyDescent="0.25">
      <c r="A29" s="3"/>
    </row>
  </sheetData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79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464</v>
      </c>
      <c r="B13" s="11" t="s">
        <v>786</v>
      </c>
      <c r="C13" s="5" t="s">
        <v>787</v>
      </c>
      <c r="D13" s="5" t="s">
        <v>788</v>
      </c>
      <c r="E13" s="14"/>
      <c r="F13" s="1"/>
    </row>
    <row r="14" spans="1:6" x14ac:dyDescent="0.25">
      <c r="A14" s="6" t="s">
        <v>468</v>
      </c>
      <c r="B14" s="9" t="s">
        <v>789</v>
      </c>
      <c r="C14" s="1" t="s">
        <v>790</v>
      </c>
      <c r="D14" s="1" t="s">
        <v>791</v>
      </c>
      <c r="E14" s="12"/>
      <c r="F14" s="1"/>
    </row>
    <row r="15" spans="1:6" x14ac:dyDescent="0.25">
      <c r="A15" s="6" t="s">
        <v>471</v>
      </c>
      <c r="B15" s="9" t="s">
        <v>792</v>
      </c>
      <c r="C15" s="1" t="s">
        <v>793</v>
      </c>
      <c r="D15" s="1" t="s">
        <v>794</v>
      </c>
      <c r="E15" s="12"/>
      <c r="F15" s="1"/>
    </row>
    <row r="16" spans="1:6" x14ac:dyDescent="0.25">
      <c r="A16" s="6" t="s">
        <v>474</v>
      </c>
      <c r="B16" s="9" t="s">
        <v>795</v>
      </c>
      <c r="C16" s="1" t="s">
        <v>796</v>
      </c>
      <c r="D16" s="1" t="s">
        <v>797</v>
      </c>
      <c r="E16" s="12"/>
      <c r="F16" s="1"/>
    </row>
    <row r="17" spans="1:6" x14ac:dyDescent="0.25">
      <c r="A17" s="6" t="s">
        <v>478</v>
      </c>
      <c r="B17" s="9" t="s">
        <v>798</v>
      </c>
      <c r="C17" s="1" t="s">
        <v>799</v>
      </c>
      <c r="D17" s="1" t="s">
        <v>800</v>
      </c>
      <c r="E17" s="12"/>
      <c r="F17" s="1"/>
    </row>
    <row r="18" spans="1:6" x14ac:dyDescent="0.25">
      <c r="A18" s="6" t="s">
        <v>239</v>
      </c>
      <c r="B18" s="9" t="s">
        <v>801</v>
      </c>
      <c r="C18" s="1" t="s">
        <v>333</v>
      </c>
      <c r="D18" s="1" t="s">
        <v>764</v>
      </c>
      <c r="E18" s="12"/>
      <c r="F18" s="1"/>
    </row>
    <row r="19" spans="1:6" x14ac:dyDescent="0.25">
      <c r="A19" s="16" t="s">
        <v>243</v>
      </c>
      <c r="B19" s="17" t="s">
        <v>245</v>
      </c>
      <c r="C19" s="15" t="s">
        <v>245</v>
      </c>
      <c r="D19" s="15" t="s">
        <v>245</v>
      </c>
      <c r="E19" s="18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3" t="s">
        <v>214</v>
      </c>
      <c r="B23" s="1"/>
      <c r="C23" s="1"/>
      <c r="D23" s="1"/>
      <c r="E23" s="1"/>
      <c r="F23" s="1"/>
    </row>
    <row r="24" spans="1:6" x14ac:dyDescent="0.25">
      <c r="A24" s="3" t="s">
        <v>247</v>
      </c>
      <c r="B24" s="1"/>
      <c r="C24" s="1"/>
      <c r="D24" s="1"/>
      <c r="E24" s="1"/>
      <c r="F24" s="1"/>
    </row>
    <row r="25" spans="1:6" x14ac:dyDescent="0.25">
      <c r="A25" s="3" t="s">
        <v>248</v>
      </c>
      <c r="B25" s="1"/>
      <c r="C25" s="1"/>
      <c r="D25" s="1"/>
      <c r="E25" s="1"/>
      <c r="F25" s="1"/>
    </row>
    <row r="26" spans="1:6" x14ac:dyDescent="0.25">
      <c r="A26" s="3"/>
    </row>
  </sheetData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81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484</v>
      </c>
      <c r="B13" s="11" t="s">
        <v>802</v>
      </c>
      <c r="C13" s="5" t="s">
        <v>803</v>
      </c>
      <c r="D13" s="5" t="s">
        <v>804</v>
      </c>
      <c r="E13" s="14"/>
      <c r="F13" s="1"/>
    </row>
    <row r="14" spans="1:6" x14ac:dyDescent="0.25">
      <c r="A14" s="6" t="s">
        <v>488</v>
      </c>
      <c r="B14" s="9" t="s">
        <v>805</v>
      </c>
      <c r="C14" s="1" t="s">
        <v>806</v>
      </c>
      <c r="D14" s="1" t="s">
        <v>807</v>
      </c>
      <c r="E14" s="12"/>
      <c r="F14" s="1"/>
    </row>
    <row r="15" spans="1:6" x14ac:dyDescent="0.25">
      <c r="A15" s="6" t="s">
        <v>239</v>
      </c>
      <c r="B15" s="9" t="s">
        <v>601</v>
      </c>
      <c r="C15" s="1" t="s">
        <v>462</v>
      </c>
      <c r="D15" s="1" t="s">
        <v>808</v>
      </c>
      <c r="E15" s="12"/>
      <c r="F15" s="1"/>
    </row>
    <row r="16" spans="1:6" x14ac:dyDescent="0.25">
      <c r="A16" s="16" t="s">
        <v>243</v>
      </c>
      <c r="B16" s="17" t="s">
        <v>245</v>
      </c>
      <c r="C16" s="15" t="s">
        <v>245</v>
      </c>
      <c r="D16" s="15" t="s">
        <v>245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83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464</v>
      </c>
      <c r="B13" s="11" t="s">
        <v>809</v>
      </c>
      <c r="C13" s="5" t="s">
        <v>810</v>
      </c>
      <c r="D13" s="5" t="s">
        <v>811</v>
      </c>
      <c r="E13" s="14"/>
      <c r="F13" s="1"/>
    </row>
    <row r="14" spans="1:6" x14ac:dyDescent="0.25">
      <c r="A14" s="6" t="s">
        <v>468</v>
      </c>
      <c r="B14" s="9" t="s">
        <v>812</v>
      </c>
      <c r="C14" s="1" t="s">
        <v>813</v>
      </c>
      <c r="D14" s="1" t="s">
        <v>814</v>
      </c>
      <c r="E14" s="12"/>
      <c r="F14" s="1"/>
    </row>
    <row r="15" spans="1:6" x14ac:dyDescent="0.25">
      <c r="A15" s="6" t="s">
        <v>471</v>
      </c>
      <c r="B15" s="9" t="s">
        <v>815</v>
      </c>
      <c r="C15" s="1" t="s">
        <v>816</v>
      </c>
      <c r="D15" s="1" t="s">
        <v>817</v>
      </c>
      <c r="E15" s="12"/>
      <c r="F15" s="1"/>
    </row>
    <row r="16" spans="1:6" x14ac:dyDescent="0.25">
      <c r="A16" s="6" t="s">
        <v>474</v>
      </c>
      <c r="B16" s="9" t="s">
        <v>818</v>
      </c>
      <c r="C16" s="1" t="s">
        <v>487</v>
      </c>
      <c r="D16" s="1" t="s">
        <v>819</v>
      </c>
      <c r="E16" s="12"/>
      <c r="F16" s="1"/>
    </row>
    <row r="17" spans="1:6" x14ac:dyDescent="0.25">
      <c r="A17" s="6" t="s">
        <v>478</v>
      </c>
      <c r="B17" s="9" t="s">
        <v>820</v>
      </c>
      <c r="C17" s="1" t="s">
        <v>821</v>
      </c>
      <c r="D17" s="1" t="s">
        <v>822</v>
      </c>
      <c r="E17" s="12"/>
      <c r="F17" s="1"/>
    </row>
    <row r="18" spans="1:6" x14ac:dyDescent="0.25">
      <c r="A18" s="6" t="s">
        <v>239</v>
      </c>
      <c r="B18" s="9" t="s">
        <v>679</v>
      </c>
      <c r="C18" s="1" t="s">
        <v>383</v>
      </c>
      <c r="D18" s="1" t="s">
        <v>379</v>
      </c>
      <c r="E18" s="12"/>
      <c r="F18" s="1"/>
    </row>
    <row r="19" spans="1:6" x14ac:dyDescent="0.25">
      <c r="A19" s="16" t="s">
        <v>243</v>
      </c>
      <c r="B19" s="17" t="s">
        <v>461</v>
      </c>
      <c r="C19" s="15" t="s">
        <v>270</v>
      </c>
      <c r="D19" s="15" t="s">
        <v>356</v>
      </c>
      <c r="E19" s="18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3" t="s">
        <v>214</v>
      </c>
      <c r="B23" s="1"/>
      <c r="C23" s="1"/>
      <c r="D23" s="1"/>
      <c r="E23" s="1"/>
      <c r="F23" s="1"/>
    </row>
    <row r="24" spans="1:6" x14ac:dyDescent="0.25">
      <c r="A24" s="3" t="s">
        <v>247</v>
      </c>
      <c r="B24" s="1"/>
      <c r="C24" s="1"/>
      <c r="D24" s="1"/>
      <c r="E24" s="1"/>
      <c r="F24" s="1"/>
    </row>
    <row r="25" spans="1:6" x14ac:dyDescent="0.25">
      <c r="A25" s="3" t="s">
        <v>248</v>
      </c>
      <c r="B25" s="1"/>
      <c r="C25" s="1"/>
      <c r="D25" s="1"/>
      <c r="E25" s="1"/>
      <c r="F25" s="1"/>
    </row>
    <row r="26" spans="1:6" x14ac:dyDescent="0.25">
      <c r="A26" s="3"/>
    </row>
  </sheetData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85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484</v>
      </c>
      <c r="B13" s="11" t="s">
        <v>823</v>
      </c>
      <c r="C13" s="5" t="s">
        <v>276</v>
      </c>
      <c r="D13" s="5" t="s">
        <v>824</v>
      </c>
      <c r="E13" s="14"/>
      <c r="F13" s="1"/>
    </row>
    <row r="14" spans="1:6" x14ac:dyDescent="0.25">
      <c r="A14" s="6" t="s">
        <v>488</v>
      </c>
      <c r="B14" s="9" t="s">
        <v>825</v>
      </c>
      <c r="C14" s="1" t="s">
        <v>826</v>
      </c>
      <c r="D14" s="1" t="s">
        <v>827</v>
      </c>
      <c r="E14" s="12"/>
      <c r="F14" s="1"/>
    </row>
    <row r="15" spans="1:6" x14ac:dyDescent="0.25">
      <c r="A15" s="6" t="s">
        <v>239</v>
      </c>
      <c r="B15" s="9" t="s">
        <v>245</v>
      </c>
      <c r="C15" s="1" t="s">
        <v>245</v>
      </c>
      <c r="D15" s="1" t="s">
        <v>245</v>
      </c>
      <c r="E15" s="12"/>
      <c r="F15" s="1"/>
    </row>
    <row r="16" spans="1:6" x14ac:dyDescent="0.25">
      <c r="A16" s="16" t="s">
        <v>243</v>
      </c>
      <c r="B16" s="17" t="s">
        <v>244</v>
      </c>
      <c r="C16" s="15" t="s">
        <v>245</v>
      </c>
      <c r="D16" s="15" t="s">
        <v>463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13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215</v>
      </c>
      <c r="B13" s="11" t="s">
        <v>272</v>
      </c>
      <c r="C13" s="5" t="s">
        <v>273</v>
      </c>
      <c r="D13" s="5" t="s">
        <v>274</v>
      </c>
      <c r="E13" s="14"/>
      <c r="F13" s="1"/>
    </row>
    <row r="14" spans="1:6" x14ac:dyDescent="0.25">
      <c r="A14" s="6" t="s">
        <v>219</v>
      </c>
      <c r="B14" s="9" t="s">
        <v>275</v>
      </c>
      <c r="C14" s="1" t="s">
        <v>276</v>
      </c>
      <c r="D14" s="1" t="s">
        <v>277</v>
      </c>
      <c r="E14" s="12"/>
      <c r="F14" s="1"/>
    </row>
    <row r="15" spans="1:6" x14ac:dyDescent="0.25">
      <c r="A15" s="6" t="s">
        <v>223</v>
      </c>
      <c r="B15" s="9" t="s">
        <v>278</v>
      </c>
      <c r="C15" s="1" t="s">
        <v>279</v>
      </c>
      <c r="D15" s="1" t="s">
        <v>280</v>
      </c>
      <c r="E15" s="12"/>
      <c r="F15" s="1"/>
    </row>
    <row r="16" spans="1:6" x14ac:dyDescent="0.25">
      <c r="A16" s="6" t="s">
        <v>227</v>
      </c>
      <c r="B16" s="9" t="s">
        <v>281</v>
      </c>
      <c r="C16" s="1" t="s">
        <v>282</v>
      </c>
      <c r="D16" s="1" t="s">
        <v>283</v>
      </c>
      <c r="E16" s="12"/>
      <c r="F16" s="1"/>
    </row>
    <row r="17" spans="1:6" x14ac:dyDescent="0.25">
      <c r="A17" s="6" t="s">
        <v>231</v>
      </c>
      <c r="B17" s="9" t="s">
        <v>284</v>
      </c>
      <c r="C17" s="1" t="s">
        <v>285</v>
      </c>
      <c r="D17" s="1" t="s">
        <v>286</v>
      </c>
      <c r="E17" s="12"/>
      <c r="F17" s="1"/>
    </row>
    <row r="18" spans="1:6" x14ac:dyDescent="0.25">
      <c r="A18" s="6" t="s">
        <v>235</v>
      </c>
      <c r="B18" s="9" t="s">
        <v>287</v>
      </c>
      <c r="C18" s="1" t="s">
        <v>288</v>
      </c>
      <c r="D18" s="1" t="s">
        <v>289</v>
      </c>
      <c r="E18" s="12"/>
      <c r="F18" s="1"/>
    </row>
    <row r="19" spans="1:6" x14ac:dyDescent="0.25">
      <c r="A19" s="6" t="s">
        <v>239</v>
      </c>
      <c r="B19" s="9" t="s">
        <v>290</v>
      </c>
      <c r="C19" s="1" t="s">
        <v>291</v>
      </c>
      <c r="D19" s="1" t="s">
        <v>292</v>
      </c>
      <c r="E19" s="12"/>
      <c r="F19" s="1"/>
    </row>
    <row r="20" spans="1:6" x14ac:dyDescent="0.25">
      <c r="A20" s="16" t="s">
        <v>243</v>
      </c>
      <c r="B20" s="24">
        <v>0</v>
      </c>
      <c r="C20" s="25">
        <v>0</v>
      </c>
      <c r="D20" s="25">
        <v>0</v>
      </c>
      <c r="E20" s="18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3" t="s">
        <v>214</v>
      </c>
      <c r="B24" s="1"/>
      <c r="C24" s="1"/>
      <c r="D24" s="1"/>
      <c r="E24" s="1"/>
      <c r="F24" s="1"/>
    </row>
    <row r="25" spans="1:6" x14ac:dyDescent="0.25">
      <c r="A25" s="3" t="s">
        <v>247</v>
      </c>
      <c r="B25" s="1"/>
      <c r="C25" s="1"/>
      <c r="D25" s="1"/>
      <c r="E25" s="1"/>
      <c r="F25" s="1"/>
    </row>
    <row r="26" spans="1:6" x14ac:dyDescent="0.25">
      <c r="A26" s="3" t="s">
        <v>248</v>
      </c>
      <c r="B26" s="1"/>
      <c r="C26" s="1"/>
      <c r="D26" s="1"/>
      <c r="E26" s="1"/>
      <c r="F26" s="1"/>
    </row>
    <row r="27" spans="1:6" x14ac:dyDescent="0.25">
      <c r="A27" s="3"/>
    </row>
  </sheetData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87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829</v>
      </c>
      <c r="C13" s="5" t="s">
        <v>830</v>
      </c>
      <c r="D13" s="5" t="s">
        <v>831</v>
      </c>
      <c r="E13" s="14"/>
      <c r="F13" s="1"/>
    </row>
    <row r="14" spans="1:6" x14ac:dyDescent="0.25">
      <c r="A14" s="6" t="s">
        <v>832</v>
      </c>
      <c r="B14" s="9" t="s">
        <v>833</v>
      </c>
      <c r="C14" s="1" t="s">
        <v>834</v>
      </c>
      <c r="D14" s="1" t="s">
        <v>835</v>
      </c>
      <c r="E14" s="12"/>
      <c r="F14" s="1"/>
    </row>
    <row r="15" spans="1:6" x14ac:dyDescent="0.25">
      <c r="A15" s="6" t="s">
        <v>239</v>
      </c>
      <c r="B15" s="9" t="s">
        <v>635</v>
      </c>
      <c r="C15" s="1" t="s">
        <v>462</v>
      </c>
      <c r="D15" s="1" t="s">
        <v>433</v>
      </c>
      <c r="E15" s="12"/>
      <c r="F15" s="1"/>
    </row>
    <row r="16" spans="1:6" x14ac:dyDescent="0.25">
      <c r="A16" s="6" t="s">
        <v>243</v>
      </c>
      <c r="B16" s="9" t="s">
        <v>462</v>
      </c>
      <c r="C16" s="1" t="s">
        <v>244</v>
      </c>
      <c r="D16" s="1" t="s">
        <v>333</v>
      </c>
      <c r="E16" s="12"/>
      <c r="F16" s="1"/>
    </row>
    <row r="17" spans="1:6" x14ac:dyDescent="0.25">
      <c r="A17" s="16" t="s">
        <v>357</v>
      </c>
      <c r="B17" s="17" t="s">
        <v>462</v>
      </c>
      <c r="C17" s="15" t="s">
        <v>244</v>
      </c>
      <c r="D17" s="15" t="s">
        <v>333</v>
      </c>
      <c r="E17" s="18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3" t="s">
        <v>214</v>
      </c>
      <c r="B21" s="1"/>
      <c r="C21" s="1"/>
      <c r="D21" s="1"/>
      <c r="E21" s="1"/>
      <c r="F21" s="1"/>
    </row>
    <row r="22" spans="1:6" x14ac:dyDescent="0.25">
      <c r="A22" s="3" t="s">
        <v>247</v>
      </c>
      <c r="B22" s="1"/>
      <c r="C22" s="1"/>
      <c r="D22" s="1"/>
      <c r="E22" s="1"/>
      <c r="F22" s="1"/>
    </row>
    <row r="23" spans="1:6" x14ac:dyDescent="0.25">
      <c r="A23" s="3" t="s">
        <v>248</v>
      </c>
      <c r="B23" s="1"/>
      <c r="C23" s="1"/>
      <c r="D23" s="1"/>
      <c r="E23" s="1"/>
      <c r="F23" s="1"/>
    </row>
    <row r="24" spans="1:6" x14ac:dyDescent="0.25">
      <c r="A24" s="3"/>
    </row>
  </sheetData>
  <pageMargins left="0.7" right="0.7" top="0.75" bottom="0.75" header="0.3" footer="0.3"/>
  <pageSetup paperSize="9"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89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836</v>
      </c>
      <c r="B13" s="11" t="s">
        <v>837</v>
      </c>
      <c r="C13" s="5" t="s">
        <v>530</v>
      </c>
      <c r="D13" s="5" t="s">
        <v>838</v>
      </c>
      <c r="E13" s="14"/>
      <c r="F13" s="1"/>
    </row>
    <row r="14" spans="1:6" x14ac:dyDescent="0.25">
      <c r="A14" s="6" t="s">
        <v>839</v>
      </c>
      <c r="B14" s="9" t="s">
        <v>840</v>
      </c>
      <c r="C14" s="1" t="s">
        <v>841</v>
      </c>
      <c r="D14" s="1" t="s">
        <v>842</v>
      </c>
      <c r="E14" s="12"/>
      <c r="F14" s="1"/>
    </row>
    <row r="15" spans="1:6" x14ac:dyDescent="0.25">
      <c r="A15" s="6" t="s">
        <v>843</v>
      </c>
      <c r="B15" s="9" t="s">
        <v>844</v>
      </c>
      <c r="C15" s="1" t="s">
        <v>845</v>
      </c>
      <c r="D15" s="1" t="s">
        <v>846</v>
      </c>
      <c r="E15" s="12"/>
      <c r="F15" s="1"/>
    </row>
    <row r="16" spans="1:6" x14ac:dyDescent="0.25">
      <c r="A16" s="6" t="s">
        <v>847</v>
      </c>
      <c r="B16" s="9" t="s">
        <v>848</v>
      </c>
      <c r="C16" s="1" t="s">
        <v>736</v>
      </c>
      <c r="D16" s="1" t="s">
        <v>849</v>
      </c>
      <c r="E16" s="12"/>
      <c r="F16" s="1"/>
    </row>
    <row r="17" spans="1:6" x14ac:dyDescent="0.25">
      <c r="A17" s="6" t="s">
        <v>850</v>
      </c>
      <c r="B17" s="9" t="s">
        <v>851</v>
      </c>
      <c r="C17" s="1" t="s">
        <v>852</v>
      </c>
      <c r="D17" s="1" t="s">
        <v>752</v>
      </c>
      <c r="E17" s="12"/>
      <c r="F17" s="1"/>
    </row>
    <row r="18" spans="1:6" x14ac:dyDescent="0.25">
      <c r="A18" s="6" t="s">
        <v>853</v>
      </c>
      <c r="B18" s="9" t="s">
        <v>854</v>
      </c>
      <c r="C18" s="1" t="s">
        <v>855</v>
      </c>
      <c r="D18" s="1" t="s">
        <v>712</v>
      </c>
      <c r="E18" s="12"/>
      <c r="F18" s="1"/>
    </row>
    <row r="19" spans="1:6" x14ac:dyDescent="0.25">
      <c r="A19" s="6" t="s">
        <v>856</v>
      </c>
      <c r="B19" s="9" t="s">
        <v>857</v>
      </c>
      <c r="C19" s="1" t="s">
        <v>858</v>
      </c>
      <c r="D19" s="1" t="s">
        <v>859</v>
      </c>
      <c r="E19" s="12"/>
      <c r="F19" s="1"/>
    </row>
    <row r="20" spans="1:6" x14ac:dyDescent="0.25">
      <c r="A20" s="6" t="s">
        <v>860</v>
      </c>
      <c r="B20" s="9" t="s">
        <v>356</v>
      </c>
      <c r="C20" s="1" t="s">
        <v>291</v>
      </c>
      <c r="D20" s="1" t="s">
        <v>861</v>
      </c>
      <c r="E20" s="12"/>
      <c r="F20" s="1"/>
    </row>
    <row r="21" spans="1:6" x14ac:dyDescent="0.25">
      <c r="A21" s="6" t="s">
        <v>862</v>
      </c>
      <c r="B21" s="9" t="s">
        <v>263</v>
      </c>
      <c r="C21" s="1" t="s">
        <v>617</v>
      </c>
      <c r="D21" s="1" t="s">
        <v>863</v>
      </c>
      <c r="E21" s="12"/>
      <c r="F21" s="1"/>
    </row>
    <row r="22" spans="1:6" x14ac:dyDescent="0.25">
      <c r="A22" s="6" t="s">
        <v>864</v>
      </c>
      <c r="B22" s="9" t="s">
        <v>865</v>
      </c>
      <c r="C22" s="1" t="s">
        <v>866</v>
      </c>
      <c r="D22" s="1" t="s">
        <v>533</v>
      </c>
      <c r="E22" s="12"/>
      <c r="F22" s="1"/>
    </row>
    <row r="23" spans="1:6" x14ac:dyDescent="0.25">
      <c r="A23" s="6" t="s">
        <v>867</v>
      </c>
      <c r="B23" s="9" t="s">
        <v>868</v>
      </c>
      <c r="C23" s="1" t="s">
        <v>869</v>
      </c>
      <c r="D23" s="1" t="s">
        <v>870</v>
      </c>
      <c r="E23" s="12"/>
      <c r="F23" s="1"/>
    </row>
    <row r="24" spans="1:6" x14ac:dyDescent="0.25">
      <c r="A24" s="6" t="s">
        <v>871</v>
      </c>
      <c r="B24" s="9" t="s">
        <v>722</v>
      </c>
      <c r="C24" s="1" t="s">
        <v>661</v>
      </c>
      <c r="D24" s="1" t="s">
        <v>872</v>
      </c>
      <c r="E24" s="12"/>
      <c r="F24" s="1"/>
    </row>
    <row r="25" spans="1:6" x14ac:dyDescent="0.25">
      <c r="A25" s="6" t="s">
        <v>532</v>
      </c>
      <c r="B25" s="9" t="s">
        <v>873</v>
      </c>
      <c r="C25" s="1" t="s">
        <v>857</v>
      </c>
      <c r="D25" s="1" t="s">
        <v>874</v>
      </c>
      <c r="E25" s="12"/>
      <c r="F25" s="1"/>
    </row>
    <row r="26" spans="1:6" x14ac:dyDescent="0.25">
      <c r="A26" s="6" t="s">
        <v>239</v>
      </c>
      <c r="B26" s="9" t="s">
        <v>403</v>
      </c>
      <c r="C26" s="1" t="s">
        <v>404</v>
      </c>
      <c r="D26" s="1" t="s">
        <v>628</v>
      </c>
      <c r="E26" s="12"/>
      <c r="F26" s="1"/>
    </row>
    <row r="27" spans="1:6" ht="15.75" thickBot="1" x14ac:dyDescent="0.3">
      <c r="A27" s="16" t="s">
        <v>243</v>
      </c>
      <c r="B27" s="17" t="s">
        <v>245</v>
      </c>
      <c r="C27" s="15" t="s">
        <v>245</v>
      </c>
      <c r="D27" s="15" t="s">
        <v>245</v>
      </c>
      <c r="E27" s="18"/>
      <c r="F27" s="1"/>
    </row>
    <row r="28" spans="1:6" ht="15.75" thickTop="1" x14ac:dyDescent="0.25">
      <c r="A28" s="1"/>
      <c r="B28" s="1"/>
      <c r="C28" s="1"/>
      <c r="D28" s="1"/>
      <c r="E28" s="1"/>
      <c r="F28" s="1"/>
    </row>
    <row r="29" spans="1:6" x14ac:dyDescent="0.25">
      <c r="A29" s="3" t="s">
        <v>214</v>
      </c>
      <c r="B29" s="1"/>
      <c r="C29" s="1"/>
      <c r="D29" s="1"/>
      <c r="E29" s="1"/>
      <c r="F29" s="1"/>
    </row>
    <row r="30" spans="1:6" x14ac:dyDescent="0.25">
      <c r="A30" s="3" t="s">
        <v>247</v>
      </c>
      <c r="B30" s="1"/>
      <c r="C30" s="1"/>
      <c r="D30" s="1"/>
      <c r="E30" s="1"/>
      <c r="F30" s="1"/>
    </row>
    <row r="31" spans="1:6" x14ac:dyDescent="0.25">
      <c r="A31" s="3" t="s">
        <v>248</v>
      </c>
      <c r="B31" s="1"/>
      <c r="C31" s="1"/>
      <c r="D31" s="1"/>
      <c r="E31" s="1"/>
      <c r="F31" s="1"/>
    </row>
    <row r="32" spans="1:6" x14ac:dyDescent="0.25">
      <c r="A32" s="3"/>
    </row>
  </sheetData>
  <pageMargins left="0.7" right="0.7" top="0.75" bottom="0.75" header="0.3" footer="0.3"/>
  <pageSetup paperSize="9"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92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464</v>
      </c>
      <c r="B13" s="11" t="s">
        <v>875</v>
      </c>
      <c r="C13" s="5" t="s">
        <v>876</v>
      </c>
      <c r="D13" s="5" t="s">
        <v>877</v>
      </c>
      <c r="E13" s="14"/>
      <c r="F13" s="1"/>
    </row>
    <row r="14" spans="1:6" x14ac:dyDescent="0.25">
      <c r="A14" s="6" t="s">
        <v>468</v>
      </c>
      <c r="B14" s="9" t="s">
        <v>878</v>
      </c>
      <c r="C14" s="1" t="s">
        <v>879</v>
      </c>
      <c r="D14" s="1" t="s">
        <v>880</v>
      </c>
      <c r="E14" s="12"/>
      <c r="F14" s="1"/>
    </row>
    <row r="15" spans="1:6" x14ac:dyDescent="0.25">
      <c r="A15" s="6" t="s">
        <v>471</v>
      </c>
      <c r="B15" s="9" t="s">
        <v>881</v>
      </c>
      <c r="C15" s="1" t="s">
        <v>882</v>
      </c>
      <c r="D15" s="1" t="s">
        <v>883</v>
      </c>
      <c r="E15" s="12"/>
      <c r="F15" s="1"/>
    </row>
    <row r="16" spans="1:6" x14ac:dyDescent="0.25">
      <c r="A16" s="6" t="s">
        <v>474</v>
      </c>
      <c r="B16" s="9" t="s">
        <v>884</v>
      </c>
      <c r="C16" s="1" t="s">
        <v>885</v>
      </c>
      <c r="D16" s="1" t="s">
        <v>886</v>
      </c>
      <c r="E16" s="12"/>
      <c r="F16" s="1"/>
    </row>
    <row r="17" spans="1:6" x14ac:dyDescent="0.25">
      <c r="A17" s="6" t="s">
        <v>478</v>
      </c>
      <c r="B17" s="9" t="s">
        <v>233</v>
      </c>
      <c r="C17" s="1" t="s">
        <v>887</v>
      </c>
      <c r="D17" s="1" t="s">
        <v>888</v>
      </c>
      <c r="E17" s="12"/>
      <c r="F17" s="1"/>
    </row>
    <row r="18" spans="1:6" x14ac:dyDescent="0.25">
      <c r="A18" s="6" t="s">
        <v>239</v>
      </c>
      <c r="B18" s="9" t="s">
        <v>889</v>
      </c>
      <c r="C18" s="1" t="s">
        <v>463</v>
      </c>
      <c r="D18" s="1" t="s">
        <v>890</v>
      </c>
      <c r="E18" s="12"/>
      <c r="F18" s="1"/>
    </row>
    <row r="19" spans="1:6" x14ac:dyDescent="0.25">
      <c r="A19" s="16" t="s">
        <v>243</v>
      </c>
      <c r="B19" s="17" t="s">
        <v>270</v>
      </c>
      <c r="C19" s="15" t="s">
        <v>245</v>
      </c>
      <c r="D19" s="15" t="s">
        <v>382</v>
      </c>
      <c r="E19" s="18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3" t="s">
        <v>214</v>
      </c>
      <c r="B23" s="1"/>
      <c r="C23" s="1"/>
      <c r="D23" s="1"/>
      <c r="E23" s="1"/>
      <c r="F23" s="1"/>
    </row>
    <row r="24" spans="1:6" x14ac:dyDescent="0.25">
      <c r="A24" s="3" t="s">
        <v>247</v>
      </c>
      <c r="B24" s="1"/>
      <c r="C24" s="1"/>
      <c r="D24" s="1"/>
      <c r="E24" s="1"/>
      <c r="F24" s="1"/>
    </row>
    <row r="25" spans="1:6" x14ac:dyDescent="0.25">
      <c r="A25" s="3" t="s">
        <v>248</v>
      </c>
      <c r="B25" s="1"/>
      <c r="C25" s="1"/>
      <c r="D25" s="1"/>
      <c r="E25" s="1"/>
      <c r="F25" s="1"/>
    </row>
    <row r="26" spans="1:6" x14ac:dyDescent="0.25">
      <c r="A26" s="3"/>
    </row>
  </sheetData>
  <pageMargins left="0.7" right="0.7" top="0.75" bottom="0.75" header="0.3" footer="0.3"/>
  <pageSetup paperSize="9"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94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484</v>
      </c>
      <c r="B13" s="11" t="s">
        <v>891</v>
      </c>
      <c r="C13" s="5" t="s">
        <v>892</v>
      </c>
      <c r="D13" s="5" t="s">
        <v>893</v>
      </c>
      <c r="E13" s="14"/>
      <c r="F13" s="1"/>
    </row>
    <row r="14" spans="1:6" x14ac:dyDescent="0.25">
      <c r="A14" s="6" t="s">
        <v>488</v>
      </c>
      <c r="B14" s="9" t="s">
        <v>894</v>
      </c>
      <c r="C14" s="1" t="s">
        <v>895</v>
      </c>
      <c r="D14" s="1" t="s">
        <v>896</v>
      </c>
      <c r="E14" s="12"/>
      <c r="F14" s="1"/>
    </row>
    <row r="15" spans="1:6" x14ac:dyDescent="0.25">
      <c r="A15" s="6" t="s">
        <v>239</v>
      </c>
      <c r="B15" s="9" t="s">
        <v>245</v>
      </c>
      <c r="C15" s="1" t="s">
        <v>245</v>
      </c>
      <c r="D15" s="1" t="s">
        <v>245</v>
      </c>
      <c r="E15" s="12"/>
      <c r="F15" s="1"/>
    </row>
    <row r="16" spans="1:6" x14ac:dyDescent="0.25">
      <c r="A16" s="16" t="s">
        <v>243</v>
      </c>
      <c r="B16" s="17" t="s">
        <v>246</v>
      </c>
      <c r="C16" s="15" t="s">
        <v>244</v>
      </c>
      <c r="D16" s="15" t="s">
        <v>354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96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897</v>
      </c>
      <c r="B13" s="11" t="s">
        <v>898</v>
      </c>
      <c r="C13" s="5" t="s">
        <v>218</v>
      </c>
      <c r="D13" s="5" t="s">
        <v>830</v>
      </c>
      <c r="E13" s="14"/>
      <c r="F13" s="1"/>
    </row>
    <row r="14" spans="1:6" x14ac:dyDescent="0.25">
      <c r="A14" s="6" t="s">
        <v>899</v>
      </c>
      <c r="B14" s="9" t="s">
        <v>900</v>
      </c>
      <c r="C14" s="1" t="s">
        <v>901</v>
      </c>
      <c r="D14" s="1" t="s">
        <v>902</v>
      </c>
      <c r="E14" s="12"/>
      <c r="F14" s="1"/>
    </row>
    <row r="15" spans="1:6" x14ac:dyDescent="0.25">
      <c r="A15" s="6" t="s">
        <v>903</v>
      </c>
      <c r="B15" s="9" t="s">
        <v>904</v>
      </c>
      <c r="C15" s="1" t="s">
        <v>905</v>
      </c>
      <c r="D15" s="1" t="s">
        <v>906</v>
      </c>
      <c r="E15" s="12"/>
      <c r="F15" s="1"/>
    </row>
    <row r="16" spans="1:6" x14ac:dyDescent="0.25">
      <c r="A16" s="6" t="s">
        <v>907</v>
      </c>
      <c r="B16" s="9" t="s">
        <v>865</v>
      </c>
      <c r="C16" s="1" t="s">
        <v>908</v>
      </c>
      <c r="D16" s="1" t="s">
        <v>909</v>
      </c>
      <c r="E16" s="12"/>
      <c r="F16" s="1"/>
    </row>
    <row r="17" spans="1:6" x14ac:dyDescent="0.25">
      <c r="A17" s="6" t="s">
        <v>910</v>
      </c>
      <c r="B17" s="9" t="s">
        <v>911</v>
      </c>
      <c r="C17" s="1" t="s">
        <v>912</v>
      </c>
      <c r="D17" s="1" t="s">
        <v>913</v>
      </c>
      <c r="E17" s="12"/>
      <c r="F17" s="1"/>
    </row>
    <row r="18" spans="1:6" x14ac:dyDescent="0.25">
      <c r="A18" s="6" t="s">
        <v>914</v>
      </c>
      <c r="B18" s="9" t="s">
        <v>915</v>
      </c>
      <c r="C18" s="1" t="s">
        <v>916</v>
      </c>
      <c r="D18" s="1" t="s">
        <v>549</v>
      </c>
      <c r="E18" s="12"/>
      <c r="F18" s="1"/>
    </row>
    <row r="19" spans="1:6" x14ac:dyDescent="0.25">
      <c r="A19" s="6" t="s">
        <v>917</v>
      </c>
      <c r="B19" s="9" t="s">
        <v>918</v>
      </c>
      <c r="C19" s="1" t="s">
        <v>919</v>
      </c>
      <c r="D19" s="1" t="s">
        <v>920</v>
      </c>
      <c r="E19" s="12"/>
      <c r="F19" s="1"/>
    </row>
    <row r="20" spans="1:6" x14ac:dyDescent="0.25">
      <c r="A20" s="6" t="s">
        <v>921</v>
      </c>
      <c r="B20" s="9" t="s">
        <v>861</v>
      </c>
      <c r="C20" s="1" t="s">
        <v>614</v>
      </c>
      <c r="D20" s="1" t="s">
        <v>922</v>
      </c>
      <c r="E20" s="12"/>
      <c r="F20" s="1"/>
    </row>
    <row r="21" spans="1:6" x14ac:dyDescent="0.25">
      <c r="A21" s="6" t="s">
        <v>923</v>
      </c>
      <c r="B21" s="9" t="s">
        <v>924</v>
      </c>
      <c r="C21" s="1" t="s">
        <v>925</v>
      </c>
      <c r="D21" s="1" t="s">
        <v>926</v>
      </c>
      <c r="E21" s="12"/>
      <c r="F21" s="1"/>
    </row>
    <row r="22" spans="1:6" x14ac:dyDescent="0.25">
      <c r="A22" s="6" t="s">
        <v>239</v>
      </c>
      <c r="B22" s="9" t="s">
        <v>244</v>
      </c>
      <c r="C22" s="1" t="s">
        <v>245</v>
      </c>
      <c r="D22" s="1" t="s">
        <v>355</v>
      </c>
      <c r="E22" s="12"/>
      <c r="F22" s="1"/>
    </row>
    <row r="23" spans="1:6" x14ac:dyDescent="0.25">
      <c r="A23" s="16" t="s">
        <v>243</v>
      </c>
      <c r="B23" s="17" t="s">
        <v>355</v>
      </c>
      <c r="C23" s="15" t="s">
        <v>244</v>
      </c>
      <c r="D23" s="15" t="s">
        <v>432</v>
      </c>
      <c r="E23" s="18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3" t="s">
        <v>214</v>
      </c>
      <c r="B27" s="1"/>
      <c r="C27" s="1"/>
      <c r="D27" s="1"/>
      <c r="E27" s="1"/>
      <c r="F27" s="1"/>
    </row>
    <row r="28" spans="1:6" x14ac:dyDescent="0.25">
      <c r="A28" s="3" t="s">
        <v>247</v>
      </c>
      <c r="B28" s="1"/>
      <c r="C28" s="1"/>
      <c r="D28" s="1"/>
      <c r="E28" s="1"/>
      <c r="F28" s="1"/>
    </row>
    <row r="29" spans="1:6" x14ac:dyDescent="0.25">
      <c r="A29" s="3" t="s">
        <v>248</v>
      </c>
      <c r="B29" s="1"/>
      <c r="C29" s="1"/>
      <c r="D29" s="1"/>
      <c r="E29" s="1"/>
      <c r="F29" s="1"/>
    </row>
    <row r="30" spans="1:6" x14ac:dyDescent="0.25">
      <c r="A30" s="3"/>
    </row>
  </sheetData>
  <pageMargins left="0.7" right="0.7" top="0.75" bottom="0.75" header="0.3" footer="0.3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98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464</v>
      </c>
      <c r="B13" s="11" t="s">
        <v>927</v>
      </c>
      <c r="C13" s="5" t="s">
        <v>928</v>
      </c>
      <c r="D13" s="5" t="s">
        <v>929</v>
      </c>
      <c r="E13" s="14"/>
      <c r="F13" s="1"/>
    </row>
    <row r="14" spans="1:6" x14ac:dyDescent="0.25">
      <c r="A14" s="6" t="s">
        <v>468</v>
      </c>
      <c r="B14" s="9" t="s">
        <v>930</v>
      </c>
      <c r="C14" s="1" t="s">
        <v>931</v>
      </c>
      <c r="D14" s="1" t="s">
        <v>932</v>
      </c>
      <c r="E14" s="12"/>
      <c r="F14" s="1"/>
    </row>
    <row r="15" spans="1:6" x14ac:dyDescent="0.25">
      <c r="A15" s="6" t="s">
        <v>471</v>
      </c>
      <c r="B15" s="9" t="s">
        <v>933</v>
      </c>
      <c r="C15" s="1" t="s">
        <v>934</v>
      </c>
      <c r="D15" s="1" t="s">
        <v>935</v>
      </c>
      <c r="E15" s="12"/>
      <c r="F15" s="1"/>
    </row>
    <row r="16" spans="1:6" x14ac:dyDescent="0.25">
      <c r="A16" s="6" t="s">
        <v>474</v>
      </c>
      <c r="B16" s="9" t="s">
        <v>936</v>
      </c>
      <c r="C16" s="1" t="s">
        <v>937</v>
      </c>
      <c r="D16" s="1" t="s">
        <v>938</v>
      </c>
      <c r="E16" s="12"/>
      <c r="F16" s="1"/>
    </row>
    <row r="17" spans="1:6" x14ac:dyDescent="0.25">
      <c r="A17" s="6" t="s">
        <v>478</v>
      </c>
      <c r="B17" s="9" t="s">
        <v>939</v>
      </c>
      <c r="C17" s="1" t="s">
        <v>316</v>
      </c>
      <c r="D17" s="1" t="s">
        <v>940</v>
      </c>
      <c r="E17" s="12"/>
      <c r="F17" s="1"/>
    </row>
    <row r="18" spans="1:6" x14ac:dyDescent="0.25">
      <c r="A18" s="6" t="s">
        <v>239</v>
      </c>
      <c r="B18" s="9" t="s">
        <v>941</v>
      </c>
      <c r="C18" s="1" t="s">
        <v>311</v>
      </c>
      <c r="D18" s="1" t="s">
        <v>942</v>
      </c>
      <c r="E18" s="12"/>
      <c r="F18" s="1"/>
    </row>
    <row r="19" spans="1:6" x14ac:dyDescent="0.25">
      <c r="A19" s="16" t="s">
        <v>243</v>
      </c>
      <c r="B19" s="17" t="s">
        <v>270</v>
      </c>
      <c r="C19" s="15" t="s">
        <v>245</v>
      </c>
      <c r="D19" s="15" t="s">
        <v>271</v>
      </c>
      <c r="E19" s="18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3" t="s">
        <v>214</v>
      </c>
      <c r="B23" s="1"/>
      <c r="C23" s="1"/>
      <c r="D23" s="1"/>
      <c r="E23" s="1"/>
      <c r="F23" s="1"/>
    </row>
    <row r="24" spans="1:6" x14ac:dyDescent="0.25">
      <c r="A24" s="3" t="s">
        <v>247</v>
      </c>
      <c r="B24" s="1"/>
      <c r="C24" s="1"/>
      <c r="D24" s="1"/>
      <c r="E24" s="1"/>
      <c r="F24" s="1"/>
    </row>
    <row r="25" spans="1:6" x14ac:dyDescent="0.25">
      <c r="A25" s="3" t="s">
        <v>248</v>
      </c>
      <c r="B25" s="1"/>
      <c r="C25" s="1"/>
      <c r="D25" s="1"/>
      <c r="E25" s="1"/>
      <c r="F25" s="1"/>
    </row>
    <row r="26" spans="1:6" x14ac:dyDescent="0.25">
      <c r="A26" s="3"/>
    </row>
  </sheetData>
  <pageMargins left="0.7" right="0.7" top="0.75" bottom="0.75" header="0.3" footer="0.3"/>
  <pageSetup paperSize="9" orientation="portrait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100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484</v>
      </c>
      <c r="B13" s="11" t="s">
        <v>943</v>
      </c>
      <c r="C13" s="5" t="s">
        <v>944</v>
      </c>
      <c r="D13" s="5" t="s">
        <v>945</v>
      </c>
      <c r="E13" s="14"/>
      <c r="F13" s="1"/>
    </row>
    <row r="14" spans="1:6" x14ac:dyDescent="0.25">
      <c r="A14" s="6" t="s">
        <v>488</v>
      </c>
      <c r="B14" s="9" t="s">
        <v>946</v>
      </c>
      <c r="C14" s="1" t="s">
        <v>947</v>
      </c>
      <c r="D14" s="1" t="s">
        <v>948</v>
      </c>
      <c r="E14" s="12"/>
      <c r="F14" s="1"/>
    </row>
    <row r="15" spans="1:6" x14ac:dyDescent="0.25">
      <c r="A15" s="6" t="s">
        <v>239</v>
      </c>
      <c r="B15" s="9" t="s">
        <v>270</v>
      </c>
      <c r="C15" s="1" t="s">
        <v>245</v>
      </c>
      <c r="D15" s="1" t="s">
        <v>433</v>
      </c>
      <c r="E15" s="12"/>
      <c r="F15" s="1"/>
    </row>
    <row r="16" spans="1:6" x14ac:dyDescent="0.25">
      <c r="A16" s="16" t="s">
        <v>243</v>
      </c>
      <c r="B16" s="17" t="s">
        <v>246</v>
      </c>
      <c r="C16" s="15" t="s">
        <v>244</v>
      </c>
      <c r="D16" s="15" t="s">
        <v>601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102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949</v>
      </c>
      <c r="B13" s="11" t="s">
        <v>950</v>
      </c>
      <c r="C13" s="5" t="s">
        <v>951</v>
      </c>
      <c r="D13" s="5" t="s">
        <v>952</v>
      </c>
      <c r="E13" s="14"/>
      <c r="F13" s="1"/>
    </row>
    <row r="14" spans="1:6" x14ac:dyDescent="0.25">
      <c r="A14" s="6" t="s">
        <v>953</v>
      </c>
      <c r="B14" s="9" t="s">
        <v>954</v>
      </c>
      <c r="C14" s="1" t="s">
        <v>346</v>
      </c>
      <c r="D14" s="1" t="s">
        <v>955</v>
      </c>
      <c r="E14" s="12"/>
      <c r="F14" s="1"/>
    </row>
    <row r="15" spans="1:6" x14ac:dyDescent="0.25">
      <c r="A15" s="6" t="s">
        <v>956</v>
      </c>
      <c r="B15" s="9" t="s">
        <v>534</v>
      </c>
      <c r="C15" s="1" t="s">
        <v>356</v>
      </c>
      <c r="D15" s="1" t="s">
        <v>957</v>
      </c>
      <c r="E15" s="12"/>
      <c r="F15" s="1"/>
    </row>
    <row r="16" spans="1:6" x14ac:dyDescent="0.25">
      <c r="A16" s="6" t="s">
        <v>958</v>
      </c>
      <c r="B16" s="9" t="s">
        <v>959</v>
      </c>
      <c r="C16" s="1" t="s">
        <v>597</v>
      </c>
      <c r="D16" s="1" t="s">
        <v>960</v>
      </c>
      <c r="E16" s="12"/>
      <c r="F16" s="1"/>
    </row>
    <row r="17" spans="1:6" x14ac:dyDescent="0.25">
      <c r="A17" s="6" t="s">
        <v>961</v>
      </c>
      <c r="B17" s="9" t="s">
        <v>962</v>
      </c>
      <c r="C17" s="1" t="s">
        <v>383</v>
      </c>
      <c r="D17" s="1" t="s">
        <v>963</v>
      </c>
      <c r="E17" s="12"/>
      <c r="F17" s="1"/>
    </row>
    <row r="18" spans="1:6" x14ac:dyDescent="0.25">
      <c r="A18" s="6" t="s">
        <v>964</v>
      </c>
      <c r="B18" s="9" t="s">
        <v>965</v>
      </c>
      <c r="C18" s="1" t="s">
        <v>732</v>
      </c>
      <c r="D18" s="1" t="s">
        <v>966</v>
      </c>
      <c r="E18" s="12"/>
      <c r="F18" s="1"/>
    </row>
    <row r="19" spans="1:6" x14ac:dyDescent="0.25">
      <c r="A19" s="6" t="s">
        <v>923</v>
      </c>
      <c r="B19" s="9" t="s">
        <v>967</v>
      </c>
      <c r="C19" s="1" t="s">
        <v>968</v>
      </c>
      <c r="D19" s="1" t="s">
        <v>969</v>
      </c>
      <c r="E19" s="12"/>
      <c r="F19" s="1"/>
    </row>
    <row r="20" spans="1:6" x14ac:dyDescent="0.25">
      <c r="A20" s="6" t="s">
        <v>239</v>
      </c>
      <c r="B20" s="9" t="s">
        <v>354</v>
      </c>
      <c r="C20" s="1" t="s">
        <v>355</v>
      </c>
      <c r="D20" s="1" t="s">
        <v>503</v>
      </c>
      <c r="E20" s="12"/>
      <c r="F20" s="1"/>
    </row>
    <row r="21" spans="1:6" x14ac:dyDescent="0.25">
      <c r="A21" s="16" t="s">
        <v>243</v>
      </c>
      <c r="B21" s="17" t="s">
        <v>245</v>
      </c>
      <c r="C21" s="15" t="s">
        <v>245</v>
      </c>
      <c r="D21" s="15" t="s">
        <v>245</v>
      </c>
      <c r="E21" s="18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3" t="s">
        <v>214</v>
      </c>
      <c r="B25" s="1"/>
      <c r="C25" s="1"/>
      <c r="D25" s="1"/>
      <c r="E25" s="1"/>
      <c r="F25" s="1"/>
    </row>
    <row r="26" spans="1:6" x14ac:dyDescent="0.25">
      <c r="A26" s="3" t="s">
        <v>247</v>
      </c>
      <c r="B26" s="1"/>
      <c r="C26" s="1"/>
      <c r="D26" s="1"/>
      <c r="E26" s="1"/>
      <c r="F26" s="1"/>
    </row>
    <row r="27" spans="1:6" x14ac:dyDescent="0.25">
      <c r="A27" s="3" t="s">
        <v>248</v>
      </c>
      <c r="B27" s="1"/>
      <c r="C27" s="1"/>
      <c r="D27" s="1"/>
      <c r="E27" s="1"/>
      <c r="F27" s="1"/>
    </row>
    <row r="28" spans="1:6" x14ac:dyDescent="0.25">
      <c r="A28" s="3"/>
    </row>
  </sheetData>
  <pageMargins left="0.7" right="0.7" top="0.75" bottom="0.75" header="0.3" footer="0.3"/>
  <pageSetup paperSize="9"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104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464</v>
      </c>
      <c r="B13" s="11" t="s">
        <v>970</v>
      </c>
      <c r="C13" s="5" t="s">
        <v>971</v>
      </c>
      <c r="D13" s="5" t="s">
        <v>972</v>
      </c>
      <c r="E13" s="14"/>
      <c r="F13" s="1"/>
    </row>
    <row r="14" spans="1:6" x14ac:dyDescent="0.25">
      <c r="A14" s="6" t="s">
        <v>468</v>
      </c>
      <c r="B14" s="9" t="s">
        <v>316</v>
      </c>
      <c r="C14" s="1" t="s">
        <v>973</v>
      </c>
      <c r="D14" s="1" t="s">
        <v>974</v>
      </c>
      <c r="E14" s="12"/>
      <c r="F14" s="1"/>
    </row>
    <row r="15" spans="1:6" x14ac:dyDescent="0.25">
      <c r="A15" s="6" t="s">
        <v>471</v>
      </c>
      <c r="B15" s="9" t="s">
        <v>975</v>
      </c>
      <c r="C15" s="1" t="s">
        <v>976</v>
      </c>
      <c r="D15" s="1" t="s">
        <v>977</v>
      </c>
      <c r="E15" s="12"/>
      <c r="F15" s="1"/>
    </row>
    <row r="16" spans="1:6" x14ac:dyDescent="0.25">
      <c r="A16" s="6" t="s">
        <v>474</v>
      </c>
      <c r="B16" s="9" t="s">
        <v>978</v>
      </c>
      <c r="C16" s="1" t="s">
        <v>979</v>
      </c>
      <c r="D16" s="1" t="s">
        <v>641</v>
      </c>
      <c r="E16" s="12"/>
      <c r="F16" s="1"/>
    </row>
    <row r="17" spans="1:6" x14ac:dyDescent="0.25">
      <c r="A17" s="6" t="s">
        <v>478</v>
      </c>
      <c r="B17" s="9" t="s">
        <v>980</v>
      </c>
      <c r="C17" s="1" t="s">
        <v>981</v>
      </c>
      <c r="D17" s="1" t="s">
        <v>982</v>
      </c>
      <c r="E17" s="12"/>
      <c r="F17" s="1"/>
    </row>
    <row r="18" spans="1:6" x14ac:dyDescent="0.25">
      <c r="A18" s="6" t="s">
        <v>239</v>
      </c>
      <c r="B18" s="9" t="s">
        <v>503</v>
      </c>
      <c r="C18" s="1" t="s">
        <v>268</v>
      </c>
      <c r="D18" s="1" t="s">
        <v>676</v>
      </c>
      <c r="E18" s="12"/>
      <c r="F18" s="1"/>
    </row>
    <row r="19" spans="1:6" x14ac:dyDescent="0.25">
      <c r="A19" s="16" t="s">
        <v>243</v>
      </c>
      <c r="B19" s="17" t="s">
        <v>313</v>
      </c>
      <c r="C19" s="15" t="s">
        <v>270</v>
      </c>
      <c r="D19" s="15" t="s">
        <v>383</v>
      </c>
      <c r="E19" s="18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3" t="s">
        <v>214</v>
      </c>
      <c r="B23" s="1"/>
      <c r="C23" s="1"/>
      <c r="D23" s="1"/>
      <c r="E23" s="1"/>
      <c r="F23" s="1"/>
    </row>
    <row r="24" spans="1:6" x14ac:dyDescent="0.25">
      <c r="A24" s="3" t="s">
        <v>247</v>
      </c>
      <c r="B24" s="1"/>
      <c r="C24" s="1"/>
      <c r="D24" s="1"/>
      <c r="E24" s="1"/>
      <c r="F24" s="1"/>
    </row>
    <row r="25" spans="1:6" x14ac:dyDescent="0.25">
      <c r="A25" s="3" t="s">
        <v>248</v>
      </c>
      <c r="B25" s="1"/>
      <c r="C25" s="1"/>
      <c r="D25" s="1"/>
      <c r="E25" s="1"/>
      <c r="F25" s="1"/>
    </row>
    <row r="26" spans="1:6" x14ac:dyDescent="0.25">
      <c r="A26" s="3"/>
    </row>
  </sheetData>
  <pageMargins left="0.7" right="0.7" top="0.75" bottom="0.75" header="0.3" footer="0.3"/>
  <pageSetup paperSize="9"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106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484</v>
      </c>
      <c r="B13" s="11" t="s">
        <v>983</v>
      </c>
      <c r="C13" s="5" t="s">
        <v>984</v>
      </c>
      <c r="D13" s="5" t="s">
        <v>985</v>
      </c>
      <c r="E13" s="14"/>
      <c r="F13" s="1"/>
    </row>
    <row r="14" spans="1:6" x14ac:dyDescent="0.25">
      <c r="A14" s="6" t="s">
        <v>488</v>
      </c>
      <c r="B14" s="9" t="s">
        <v>986</v>
      </c>
      <c r="C14" s="1" t="s">
        <v>987</v>
      </c>
      <c r="D14" s="1" t="s">
        <v>988</v>
      </c>
      <c r="E14" s="12"/>
      <c r="F14" s="1"/>
    </row>
    <row r="15" spans="1:6" x14ac:dyDescent="0.25">
      <c r="A15" s="6" t="s">
        <v>239</v>
      </c>
      <c r="B15" s="9" t="s">
        <v>463</v>
      </c>
      <c r="C15" s="1" t="s">
        <v>270</v>
      </c>
      <c r="D15" s="1" t="s">
        <v>269</v>
      </c>
      <c r="E15" s="12"/>
      <c r="F15" s="1"/>
    </row>
    <row r="16" spans="1:6" x14ac:dyDescent="0.25">
      <c r="A16" s="16" t="s">
        <v>243</v>
      </c>
      <c r="B16" s="17" t="s">
        <v>461</v>
      </c>
      <c r="C16" s="15" t="s">
        <v>462</v>
      </c>
      <c r="D16" s="15" t="s">
        <v>383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293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215</v>
      </c>
      <c r="B13" s="11" t="s">
        <v>294</v>
      </c>
      <c r="C13" s="5" t="s">
        <v>295</v>
      </c>
      <c r="D13" s="5" t="s">
        <v>296</v>
      </c>
      <c r="E13" s="14"/>
      <c r="F13" s="1"/>
    </row>
    <row r="14" spans="1:6" x14ac:dyDescent="0.25">
      <c r="A14" s="6" t="s">
        <v>219</v>
      </c>
      <c r="B14" s="9" t="s">
        <v>297</v>
      </c>
      <c r="C14" s="1" t="s">
        <v>298</v>
      </c>
      <c r="D14" s="1" t="s">
        <v>299</v>
      </c>
      <c r="E14" s="12"/>
      <c r="F14" s="1"/>
    </row>
    <row r="15" spans="1:6" x14ac:dyDescent="0.25">
      <c r="A15" s="6" t="s">
        <v>223</v>
      </c>
      <c r="B15" s="9" t="s">
        <v>300</v>
      </c>
      <c r="C15" s="1" t="s">
        <v>301</v>
      </c>
      <c r="D15" s="1" t="s">
        <v>302</v>
      </c>
      <c r="E15" s="12"/>
      <c r="F15" s="1"/>
    </row>
    <row r="16" spans="1:6" x14ac:dyDescent="0.25">
      <c r="A16" s="6" t="s">
        <v>227</v>
      </c>
      <c r="B16" s="9" t="s">
        <v>303</v>
      </c>
      <c r="C16" s="1" t="s">
        <v>304</v>
      </c>
      <c r="D16" s="1" t="s">
        <v>305</v>
      </c>
      <c r="E16" s="12"/>
      <c r="F16" s="1"/>
    </row>
    <row r="17" spans="1:6" x14ac:dyDescent="0.25">
      <c r="A17" s="6" t="s">
        <v>231</v>
      </c>
      <c r="B17" s="9" t="s">
        <v>306</v>
      </c>
      <c r="C17" s="1" t="s">
        <v>307</v>
      </c>
      <c r="D17" s="1" t="s">
        <v>308</v>
      </c>
      <c r="E17" s="12"/>
      <c r="F17" s="1"/>
    </row>
    <row r="18" spans="1:6" x14ac:dyDescent="0.25">
      <c r="A18" s="6" t="s">
        <v>235</v>
      </c>
      <c r="B18" s="9" t="s">
        <v>266</v>
      </c>
      <c r="C18" s="1" t="s">
        <v>309</v>
      </c>
      <c r="D18" s="1" t="s">
        <v>310</v>
      </c>
      <c r="E18" s="12"/>
      <c r="F18" s="1"/>
    </row>
    <row r="19" spans="1:6" x14ac:dyDescent="0.25">
      <c r="A19" s="6" t="s">
        <v>239</v>
      </c>
      <c r="B19" s="9" t="s">
        <v>311</v>
      </c>
      <c r="C19" s="1" t="s">
        <v>290</v>
      </c>
      <c r="D19" s="1" t="s">
        <v>312</v>
      </c>
      <c r="E19" s="12"/>
      <c r="F19" s="1"/>
    </row>
    <row r="20" spans="1:6" x14ac:dyDescent="0.25">
      <c r="A20" s="16" t="s">
        <v>243</v>
      </c>
      <c r="B20" s="17" t="s">
        <v>268</v>
      </c>
      <c r="C20" s="15" t="s">
        <v>313</v>
      </c>
      <c r="D20" s="15" t="s">
        <v>314</v>
      </c>
      <c r="E20" s="18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3" t="s">
        <v>214</v>
      </c>
      <c r="B24" s="1"/>
      <c r="C24" s="1"/>
      <c r="D24" s="1"/>
      <c r="E24" s="1"/>
      <c r="F24" s="1"/>
    </row>
    <row r="25" spans="1:6" x14ac:dyDescent="0.25">
      <c r="A25" s="3" t="s">
        <v>247</v>
      </c>
      <c r="B25" s="1"/>
      <c r="C25" s="1"/>
      <c r="D25" s="1"/>
      <c r="E25" s="1"/>
      <c r="F25" s="1"/>
    </row>
    <row r="26" spans="1:6" x14ac:dyDescent="0.25">
      <c r="A26" s="3" t="s">
        <v>248</v>
      </c>
      <c r="B26" s="1"/>
      <c r="C26" s="1"/>
      <c r="D26" s="1"/>
      <c r="E26" s="1"/>
      <c r="F26" s="1"/>
    </row>
    <row r="27" spans="1:6" x14ac:dyDescent="0.25">
      <c r="A27" s="3"/>
    </row>
  </sheetData>
  <pageMargins left="0.7" right="0.7" top="0.75" bottom="0.75" header="0.3" footer="0.3"/>
  <pageSetup paperSize="9" orientation="portrait" horizontalDpi="300" verticalDpi="30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108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989</v>
      </c>
      <c r="B13" s="11" t="s">
        <v>990</v>
      </c>
      <c r="C13" s="5" t="s">
        <v>991</v>
      </c>
      <c r="D13" s="5" t="s">
        <v>992</v>
      </c>
      <c r="E13" s="14"/>
      <c r="F13" s="1"/>
    </row>
    <row r="14" spans="1:6" x14ac:dyDescent="0.25">
      <c r="A14" s="6" t="s">
        <v>993</v>
      </c>
      <c r="B14" s="9" t="s">
        <v>994</v>
      </c>
      <c r="C14" s="1" t="s">
        <v>995</v>
      </c>
      <c r="D14" s="1" t="s">
        <v>996</v>
      </c>
      <c r="E14" s="12"/>
      <c r="F14" s="1"/>
    </row>
    <row r="15" spans="1:6" x14ac:dyDescent="0.25">
      <c r="A15" s="6" t="s">
        <v>997</v>
      </c>
      <c r="B15" s="9" t="s">
        <v>998</v>
      </c>
      <c r="C15" s="1" t="s">
        <v>999</v>
      </c>
      <c r="D15" s="1" t="s">
        <v>1000</v>
      </c>
      <c r="E15" s="12"/>
      <c r="F15" s="1"/>
    </row>
    <row r="16" spans="1:6" x14ac:dyDescent="0.25">
      <c r="A16" s="6" t="s">
        <v>1001</v>
      </c>
      <c r="B16" s="9" t="s">
        <v>1002</v>
      </c>
      <c r="C16" s="1" t="s">
        <v>580</v>
      </c>
      <c r="D16" s="1" t="s">
        <v>816</v>
      </c>
      <c r="E16" s="12"/>
      <c r="F16" s="1"/>
    </row>
    <row r="17" spans="1:6" x14ac:dyDescent="0.25">
      <c r="A17" s="6" t="s">
        <v>1003</v>
      </c>
      <c r="B17" s="9" t="s">
        <v>1004</v>
      </c>
      <c r="C17" s="1" t="s">
        <v>1005</v>
      </c>
      <c r="D17" s="1" t="s">
        <v>1006</v>
      </c>
      <c r="E17" s="12"/>
      <c r="F17" s="1"/>
    </row>
    <row r="18" spans="1:6" x14ac:dyDescent="0.25">
      <c r="A18" s="6" t="s">
        <v>903</v>
      </c>
      <c r="B18" s="9" t="s">
        <v>245</v>
      </c>
      <c r="C18" s="1" t="s">
        <v>245</v>
      </c>
      <c r="D18" s="1" t="s">
        <v>245</v>
      </c>
      <c r="E18" s="12"/>
      <c r="F18" s="1"/>
    </row>
    <row r="19" spans="1:6" x14ac:dyDescent="0.25">
      <c r="A19" s="6" t="s">
        <v>1007</v>
      </c>
      <c r="B19" s="9" t="s">
        <v>730</v>
      </c>
      <c r="C19" s="1" t="s">
        <v>1008</v>
      </c>
      <c r="D19" s="1" t="s">
        <v>722</v>
      </c>
      <c r="E19" s="12"/>
      <c r="F19" s="1"/>
    </row>
    <row r="20" spans="1:6" x14ac:dyDescent="0.25">
      <c r="A20" s="6" t="s">
        <v>923</v>
      </c>
      <c r="B20" s="9" t="s">
        <v>1009</v>
      </c>
      <c r="C20" s="1" t="s">
        <v>1010</v>
      </c>
      <c r="D20" s="1" t="s">
        <v>1011</v>
      </c>
      <c r="E20" s="12"/>
      <c r="F20" s="1"/>
    </row>
    <row r="21" spans="1:6" x14ac:dyDescent="0.25">
      <c r="A21" s="6" t="s">
        <v>239</v>
      </c>
      <c r="B21" s="9" t="s">
        <v>463</v>
      </c>
      <c r="C21" s="1" t="s">
        <v>270</v>
      </c>
      <c r="D21" s="1" t="s">
        <v>808</v>
      </c>
      <c r="E21" s="12"/>
      <c r="F21" s="1"/>
    </row>
    <row r="22" spans="1:6" x14ac:dyDescent="0.25">
      <c r="A22" s="16" t="s">
        <v>243</v>
      </c>
      <c r="B22" s="17" t="s">
        <v>355</v>
      </c>
      <c r="C22" s="15" t="s">
        <v>244</v>
      </c>
      <c r="D22" s="15" t="s">
        <v>1012</v>
      </c>
      <c r="E22" s="18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3" t="s">
        <v>214</v>
      </c>
      <c r="B26" s="1"/>
      <c r="C26" s="1"/>
      <c r="D26" s="1"/>
      <c r="E26" s="1"/>
      <c r="F26" s="1"/>
    </row>
    <row r="27" spans="1:6" x14ac:dyDescent="0.25">
      <c r="A27" s="3" t="s">
        <v>247</v>
      </c>
      <c r="B27" s="1"/>
      <c r="C27" s="1"/>
      <c r="D27" s="1"/>
      <c r="E27" s="1"/>
      <c r="F27" s="1"/>
    </row>
    <row r="28" spans="1:6" x14ac:dyDescent="0.25">
      <c r="A28" s="3" t="s">
        <v>248</v>
      </c>
      <c r="B28" s="1"/>
      <c r="C28" s="1"/>
      <c r="D28" s="1"/>
      <c r="E28" s="1"/>
      <c r="F28" s="1"/>
    </row>
    <row r="29" spans="1:6" x14ac:dyDescent="0.25">
      <c r="A29" s="3"/>
    </row>
  </sheetData>
  <pageMargins left="0.7" right="0.7" top="0.75" bottom="0.75" header="0.3" footer="0.3"/>
  <pageSetup paperSize="9" orientation="portrait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111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1013</v>
      </c>
      <c r="B13" s="11" t="s">
        <v>1014</v>
      </c>
      <c r="C13" s="5" t="s">
        <v>1015</v>
      </c>
      <c r="D13" s="5" t="s">
        <v>1016</v>
      </c>
      <c r="E13" s="14"/>
      <c r="F13" s="1"/>
    </row>
    <row r="14" spans="1:6" x14ac:dyDescent="0.25">
      <c r="A14" s="6" t="s">
        <v>1017</v>
      </c>
      <c r="B14" s="9" t="s">
        <v>1018</v>
      </c>
      <c r="C14" s="1" t="s">
        <v>1019</v>
      </c>
      <c r="D14" s="1" t="s">
        <v>797</v>
      </c>
      <c r="E14" s="12"/>
      <c r="F14" s="1"/>
    </row>
    <row r="15" spans="1:6" x14ac:dyDescent="0.25">
      <c r="A15" s="6" t="s">
        <v>1020</v>
      </c>
      <c r="B15" s="9" t="s">
        <v>1021</v>
      </c>
      <c r="C15" s="1" t="s">
        <v>1022</v>
      </c>
      <c r="D15" s="1" t="s">
        <v>1023</v>
      </c>
      <c r="E15" s="12"/>
      <c r="F15" s="1"/>
    </row>
    <row r="16" spans="1:6" x14ac:dyDescent="0.25">
      <c r="A16" s="6" t="s">
        <v>1024</v>
      </c>
      <c r="B16" s="9" t="s">
        <v>632</v>
      </c>
      <c r="C16" s="1" t="s">
        <v>615</v>
      </c>
      <c r="D16" s="1" t="s">
        <v>1025</v>
      </c>
      <c r="E16" s="12"/>
      <c r="F16" s="1"/>
    </row>
    <row r="17" spans="1:6" x14ac:dyDescent="0.25">
      <c r="A17" s="6" t="s">
        <v>1026</v>
      </c>
      <c r="B17" s="9" t="s">
        <v>634</v>
      </c>
      <c r="C17" s="1" t="s">
        <v>381</v>
      </c>
      <c r="D17" s="1" t="s">
        <v>1027</v>
      </c>
      <c r="E17" s="12"/>
      <c r="F17" s="1"/>
    </row>
    <row r="18" spans="1:6" x14ac:dyDescent="0.25">
      <c r="A18" s="6" t="s">
        <v>1028</v>
      </c>
      <c r="B18" s="9" t="s">
        <v>1029</v>
      </c>
      <c r="C18" s="1" t="s">
        <v>668</v>
      </c>
      <c r="D18" s="1" t="s">
        <v>1030</v>
      </c>
      <c r="E18" s="12"/>
      <c r="F18" s="1"/>
    </row>
    <row r="19" spans="1:6" x14ac:dyDescent="0.25">
      <c r="A19" s="6" t="s">
        <v>1031</v>
      </c>
      <c r="B19" s="9" t="s">
        <v>1032</v>
      </c>
      <c r="C19" s="1" t="s">
        <v>1033</v>
      </c>
      <c r="D19" s="1" t="s">
        <v>1034</v>
      </c>
      <c r="E19" s="12"/>
      <c r="F19" s="1"/>
    </row>
    <row r="20" spans="1:6" x14ac:dyDescent="0.25">
      <c r="A20" s="6" t="s">
        <v>239</v>
      </c>
      <c r="B20" s="9" t="s">
        <v>463</v>
      </c>
      <c r="C20" s="1" t="s">
        <v>635</v>
      </c>
      <c r="D20" s="1" t="s">
        <v>432</v>
      </c>
      <c r="E20" s="12"/>
      <c r="F20" s="1"/>
    </row>
    <row r="21" spans="1:6" x14ac:dyDescent="0.25">
      <c r="A21" s="16" t="s">
        <v>243</v>
      </c>
      <c r="B21" s="17" t="s">
        <v>245</v>
      </c>
      <c r="C21" s="15" t="s">
        <v>245</v>
      </c>
      <c r="D21" s="15" t="s">
        <v>244</v>
      </c>
      <c r="E21" s="18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3" t="s">
        <v>214</v>
      </c>
      <c r="B25" s="1"/>
      <c r="C25" s="1"/>
      <c r="D25" s="1"/>
      <c r="E25" s="1"/>
      <c r="F25" s="1"/>
    </row>
    <row r="26" spans="1:6" x14ac:dyDescent="0.25">
      <c r="A26" s="3" t="s">
        <v>247</v>
      </c>
      <c r="B26" s="1"/>
      <c r="C26" s="1"/>
      <c r="D26" s="1"/>
      <c r="E26" s="1"/>
      <c r="F26" s="1"/>
    </row>
    <row r="27" spans="1:6" x14ac:dyDescent="0.25">
      <c r="A27" s="3" t="s">
        <v>248</v>
      </c>
      <c r="B27" s="1"/>
      <c r="C27" s="1"/>
      <c r="D27" s="1"/>
      <c r="E27" s="1"/>
      <c r="F27" s="1"/>
    </row>
    <row r="28" spans="1:6" x14ac:dyDescent="0.25">
      <c r="A28" s="3"/>
    </row>
  </sheetData>
  <pageMargins left="0.7" right="0.7" top="0.75" bottom="0.75" header="0.3" footer="0.3"/>
  <pageSetup paperSize="9"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113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1035</v>
      </c>
      <c r="B13" s="11" t="s">
        <v>1036</v>
      </c>
      <c r="C13" s="5" t="s">
        <v>1037</v>
      </c>
      <c r="D13" s="5" t="s">
        <v>1038</v>
      </c>
      <c r="E13" s="14"/>
      <c r="F13" s="1"/>
    </row>
    <row r="14" spans="1:6" x14ac:dyDescent="0.25">
      <c r="A14" s="6" t="s">
        <v>1039</v>
      </c>
      <c r="B14" s="9" t="s">
        <v>1040</v>
      </c>
      <c r="C14" s="1" t="s">
        <v>1041</v>
      </c>
      <c r="D14" s="1" t="s">
        <v>1042</v>
      </c>
      <c r="E14" s="12"/>
      <c r="F14" s="1"/>
    </row>
    <row r="15" spans="1:6" x14ac:dyDescent="0.25">
      <c r="A15" s="6" t="s">
        <v>239</v>
      </c>
      <c r="B15" s="9" t="s">
        <v>246</v>
      </c>
      <c r="C15" s="1" t="s">
        <v>244</v>
      </c>
      <c r="D15" s="1" t="s">
        <v>657</v>
      </c>
      <c r="E15" s="12"/>
      <c r="F15" s="1"/>
    </row>
    <row r="16" spans="1:6" x14ac:dyDescent="0.25">
      <c r="A16" s="16" t="s">
        <v>243</v>
      </c>
      <c r="B16" s="17" t="s">
        <v>244</v>
      </c>
      <c r="C16" s="15" t="s">
        <v>245</v>
      </c>
      <c r="D16" s="15" t="s">
        <v>246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115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1013</v>
      </c>
      <c r="B13" s="11" t="s">
        <v>1043</v>
      </c>
      <c r="C13" s="5" t="s">
        <v>1044</v>
      </c>
      <c r="D13" s="5" t="s">
        <v>1045</v>
      </c>
      <c r="E13" s="14"/>
      <c r="F13" s="1"/>
    </row>
    <row r="14" spans="1:6" x14ac:dyDescent="0.25">
      <c r="A14" s="6" t="s">
        <v>1017</v>
      </c>
      <c r="B14" s="9" t="s">
        <v>514</v>
      </c>
      <c r="C14" s="1" t="s">
        <v>1046</v>
      </c>
      <c r="D14" s="1" t="s">
        <v>1047</v>
      </c>
      <c r="E14" s="12"/>
      <c r="F14" s="1"/>
    </row>
    <row r="15" spans="1:6" x14ac:dyDescent="0.25">
      <c r="A15" s="6" t="s">
        <v>1020</v>
      </c>
      <c r="B15" s="9" t="s">
        <v>1048</v>
      </c>
      <c r="C15" s="1" t="s">
        <v>1049</v>
      </c>
      <c r="D15" s="1" t="s">
        <v>1050</v>
      </c>
      <c r="E15" s="12"/>
      <c r="F15" s="1"/>
    </row>
    <row r="16" spans="1:6" x14ac:dyDescent="0.25">
      <c r="A16" s="6" t="s">
        <v>1024</v>
      </c>
      <c r="B16" s="9" t="s">
        <v>1051</v>
      </c>
      <c r="C16" s="1" t="s">
        <v>1052</v>
      </c>
      <c r="D16" s="1" t="s">
        <v>678</v>
      </c>
      <c r="E16" s="12"/>
      <c r="F16" s="1"/>
    </row>
    <row r="17" spans="1:6" x14ac:dyDescent="0.25">
      <c r="A17" s="6" t="s">
        <v>1026</v>
      </c>
      <c r="B17" s="9" t="s">
        <v>913</v>
      </c>
      <c r="C17" s="1" t="s">
        <v>1053</v>
      </c>
      <c r="D17" s="1" t="s">
        <v>1054</v>
      </c>
      <c r="E17" s="12"/>
      <c r="F17" s="1"/>
    </row>
    <row r="18" spans="1:6" x14ac:dyDescent="0.25">
      <c r="A18" s="6" t="s">
        <v>1028</v>
      </c>
      <c r="B18" s="9" t="s">
        <v>1055</v>
      </c>
      <c r="C18" s="1" t="s">
        <v>785</v>
      </c>
      <c r="D18" s="1" t="s">
        <v>1056</v>
      </c>
      <c r="E18" s="12"/>
      <c r="F18" s="1"/>
    </row>
    <row r="19" spans="1:6" x14ac:dyDescent="0.25">
      <c r="A19" s="6" t="s">
        <v>1031</v>
      </c>
      <c r="B19" s="9" t="s">
        <v>1057</v>
      </c>
      <c r="C19" s="1" t="s">
        <v>1058</v>
      </c>
      <c r="D19" s="1" t="s">
        <v>1059</v>
      </c>
      <c r="E19" s="12"/>
      <c r="F19" s="1"/>
    </row>
    <row r="20" spans="1:6" x14ac:dyDescent="0.25">
      <c r="A20" s="6" t="s">
        <v>239</v>
      </c>
      <c r="B20" s="9" t="s">
        <v>333</v>
      </c>
      <c r="C20" s="1" t="s">
        <v>246</v>
      </c>
      <c r="D20" s="1" t="s">
        <v>354</v>
      </c>
      <c r="E20" s="12"/>
      <c r="F20" s="1"/>
    </row>
    <row r="21" spans="1:6" x14ac:dyDescent="0.25">
      <c r="A21" s="16" t="s">
        <v>243</v>
      </c>
      <c r="B21" s="17" t="s">
        <v>462</v>
      </c>
      <c r="C21" s="15" t="s">
        <v>245</v>
      </c>
      <c r="D21" s="15" t="s">
        <v>432</v>
      </c>
      <c r="E21" s="18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3" t="s">
        <v>214</v>
      </c>
      <c r="B25" s="1"/>
      <c r="C25" s="1"/>
      <c r="D25" s="1"/>
      <c r="E25" s="1"/>
      <c r="F25" s="1"/>
    </row>
    <row r="26" spans="1:6" x14ac:dyDescent="0.25">
      <c r="A26" s="3" t="s">
        <v>247</v>
      </c>
      <c r="B26" s="1"/>
      <c r="C26" s="1"/>
      <c r="D26" s="1"/>
      <c r="E26" s="1"/>
      <c r="F26" s="1"/>
    </row>
    <row r="27" spans="1:6" x14ac:dyDescent="0.25">
      <c r="A27" s="3" t="s">
        <v>248</v>
      </c>
      <c r="B27" s="1"/>
      <c r="C27" s="1"/>
      <c r="D27" s="1"/>
      <c r="E27" s="1"/>
      <c r="F27" s="1"/>
    </row>
    <row r="28" spans="1:6" x14ac:dyDescent="0.25">
      <c r="A28" s="3"/>
    </row>
  </sheetData>
  <pageMargins left="0.7" right="0.7" top="0.75" bottom="0.75" header="0.3" footer="0.3"/>
  <pageSetup paperSize="9" orientation="portrait" horizontalDpi="300" verticalDpi="30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117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1035</v>
      </c>
      <c r="B13" s="11" t="s">
        <v>1060</v>
      </c>
      <c r="C13" s="5" t="s">
        <v>986</v>
      </c>
      <c r="D13" s="5" t="s">
        <v>1061</v>
      </c>
      <c r="E13" s="14"/>
      <c r="F13" s="1"/>
    </row>
    <row r="14" spans="1:6" x14ac:dyDescent="0.25">
      <c r="A14" s="6" t="s">
        <v>1039</v>
      </c>
      <c r="B14" s="9" t="s">
        <v>1062</v>
      </c>
      <c r="C14" s="1" t="s">
        <v>1063</v>
      </c>
      <c r="D14" s="1" t="s">
        <v>1064</v>
      </c>
      <c r="E14" s="12"/>
      <c r="F14" s="1"/>
    </row>
    <row r="15" spans="1:6" x14ac:dyDescent="0.25">
      <c r="A15" s="6" t="s">
        <v>1065</v>
      </c>
      <c r="B15" s="9" t="s">
        <v>1066</v>
      </c>
      <c r="C15" s="1" t="s">
        <v>1067</v>
      </c>
      <c r="D15" s="1" t="s">
        <v>370</v>
      </c>
      <c r="E15" s="12"/>
      <c r="F15" s="1"/>
    </row>
    <row r="16" spans="1:6" x14ac:dyDescent="0.25">
      <c r="A16" s="6" t="s">
        <v>239</v>
      </c>
      <c r="B16" s="9" t="s">
        <v>245</v>
      </c>
      <c r="C16" s="1" t="s">
        <v>245</v>
      </c>
      <c r="D16" s="1" t="s">
        <v>270</v>
      </c>
      <c r="E16" s="12"/>
      <c r="F16" s="1"/>
    </row>
    <row r="17" spans="1:6" x14ac:dyDescent="0.25">
      <c r="A17" s="16" t="s">
        <v>243</v>
      </c>
      <c r="B17" s="17" t="s">
        <v>245</v>
      </c>
      <c r="C17" s="15" t="s">
        <v>245</v>
      </c>
      <c r="D17" s="15" t="s">
        <v>245</v>
      </c>
      <c r="E17" s="18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3" t="s">
        <v>214</v>
      </c>
      <c r="B21" s="1"/>
      <c r="C21" s="1"/>
      <c r="D21" s="1"/>
      <c r="E21" s="1"/>
      <c r="F21" s="1"/>
    </row>
    <row r="22" spans="1:6" x14ac:dyDescent="0.25">
      <c r="A22" s="3" t="s">
        <v>247</v>
      </c>
      <c r="B22" s="1"/>
      <c r="C22" s="1"/>
      <c r="D22" s="1"/>
      <c r="E22" s="1"/>
      <c r="F22" s="1"/>
    </row>
    <row r="23" spans="1:6" x14ac:dyDescent="0.25">
      <c r="A23" s="3" t="s">
        <v>248</v>
      </c>
      <c r="B23" s="1"/>
      <c r="C23" s="1"/>
      <c r="D23" s="1"/>
      <c r="E23" s="1"/>
      <c r="F23" s="1"/>
    </row>
    <row r="24" spans="1:6" x14ac:dyDescent="0.25">
      <c r="A24" s="3"/>
    </row>
  </sheetData>
  <pageMargins left="0.7" right="0.7" top="0.75" bottom="0.75" header="0.3" footer="0.3"/>
  <pageSetup paperSize="9" orientation="portrait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119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1013</v>
      </c>
      <c r="B13" s="11" t="s">
        <v>1068</v>
      </c>
      <c r="C13" s="5" t="s">
        <v>1069</v>
      </c>
      <c r="D13" s="5" t="s">
        <v>1070</v>
      </c>
      <c r="E13" s="14"/>
      <c r="F13" s="1"/>
    </row>
    <row r="14" spans="1:6" x14ac:dyDescent="0.25">
      <c r="A14" s="6" t="s">
        <v>1017</v>
      </c>
      <c r="B14" s="9" t="s">
        <v>1071</v>
      </c>
      <c r="C14" s="1" t="s">
        <v>526</v>
      </c>
      <c r="D14" s="1" t="s">
        <v>1072</v>
      </c>
      <c r="E14" s="12"/>
      <c r="F14" s="1"/>
    </row>
    <row r="15" spans="1:6" x14ac:dyDescent="0.25">
      <c r="A15" s="6" t="s">
        <v>1020</v>
      </c>
      <c r="B15" s="9" t="s">
        <v>1073</v>
      </c>
      <c r="C15" s="1" t="s">
        <v>1074</v>
      </c>
      <c r="D15" s="1" t="s">
        <v>1075</v>
      </c>
      <c r="E15" s="12"/>
      <c r="F15" s="1"/>
    </row>
    <row r="16" spans="1:6" x14ac:dyDescent="0.25">
      <c r="A16" s="6" t="s">
        <v>1024</v>
      </c>
      <c r="B16" s="9" t="s">
        <v>262</v>
      </c>
      <c r="C16" s="1" t="s">
        <v>1076</v>
      </c>
      <c r="D16" s="1" t="s">
        <v>1077</v>
      </c>
      <c r="E16" s="12"/>
      <c r="F16" s="1"/>
    </row>
    <row r="17" spans="1:6" x14ac:dyDescent="0.25">
      <c r="A17" s="6" t="s">
        <v>1026</v>
      </c>
      <c r="B17" s="9" t="s">
        <v>634</v>
      </c>
      <c r="C17" s="1" t="s">
        <v>381</v>
      </c>
      <c r="D17" s="1" t="s">
        <v>1027</v>
      </c>
      <c r="E17" s="12"/>
      <c r="F17" s="1"/>
    </row>
    <row r="18" spans="1:6" x14ac:dyDescent="0.25">
      <c r="A18" s="6" t="s">
        <v>1028</v>
      </c>
      <c r="B18" s="9" t="s">
        <v>1078</v>
      </c>
      <c r="C18" s="1" t="s">
        <v>1079</v>
      </c>
      <c r="D18" s="1" t="s">
        <v>868</v>
      </c>
      <c r="E18" s="12"/>
      <c r="F18" s="1"/>
    </row>
    <row r="19" spans="1:6" x14ac:dyDescent="0.25">
      <c r="A19" s="6" t="s">
        <v>1031</v>
      </c>
      <c r="B19" s="9" t="s">
        <v>1080</v>
      </c>
      <c r="C19" s="1" t="s">
        <v>1081</v>
      </c>
      <c r="D19" s="1" t="s">
        <v>1082</v>
      </c>
      <c r="E19" s="12"/>
      <c r="F19" s="1"/>
    </row>
    <row r="20" spans="1:6" x14ac:dyDescent="0.25">
      <c r="A20" s="6" t="s">
        <v>239</v>
      </c>
      <c r="B20" s="9" t="s">
        <v>433</v>
      </c>
      <c r="C20" s="1" t="s">
        <v>313</v>
      </c>
      <c r="D20" s="1" t="s">
        <v>675</v>
      </c>
      <c r="E20" s="12"/>
      <c r="F20" s="1"/>
    </row>
    <row r="21" spans="1:6" x14ac:dyDescent="0.25">
      <c r="A21" s="16" t="s">
        <v>243</v>
      </c>
      <c r="B21" s="17" t="s">
        <v>244</v>
      </c>
      <c r="C21" s="15" t="s">
        <v>245</v>
      </c>
      <c r="D21" s="15" t="s">
        <v>635</v>
      </c>
      <c r="E21" s="18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3" t="s">
        <v>214</v>
      </c>
      <c r="B25" s="1"/>
      <c r="C25" s="1"/>
      <c r="D25" s="1"/>
      <c r="E25" s="1"/>
      <c r="F25" s="1"/>
    </row>
    <row r="26" spans="1:6" x14ac:dyDescent="0.25">
      <c r="A26" s="3" t="s">
        <v>247</v>
      </c>
      <c r="B26" s="1"/>
      <c r="C26" s="1"/>
      <c r="D26" s="1"/>
      <c r="E26" s="1"/>
      <c r="F26" s="1"/>
    </row>
    <row r="27" spans="1:6" x14ac:dyDescent="0.25">
      <c r="A27" s="3" t="s">
        <v>248</v>
      </c>
      <c r="B27" s="1"/>
      <c r="C27" s="1"/>
      <c r="D27" s="1"/>
      <c r="E27" s="1"/>
      <c r="F27" s="1"/>
    </row>
    <row r="28" spans="1:6" x14ac:dyDescent="0.25">
      <c r="A28" s="3"/>
    </row>
  </sheetData>
  <pageMargins left="0.7" right="0.7" top="0.75" bottom="0.75" header="0.3" footer="0.3"/>
  <pageSetup paperSize="9" orientation="portrait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121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1035</v>
      </c>
      <c r="B13" s="11" t="s">
        <v>1083</v>
      </c>
      <c r="C13" s="5" t="s">
        <v>1084</v>
      </c>
      <c r="D13" s="5" t="s">
        <v>1085</v>
      </c>
      <c r="E13" s="14"/>
      <c r="F13" s="1"/>
    </row>
    <row r="14" spans="1:6" x14ac:dyDescent="0.25">
      <c r="A14" s="6" t="s">
        <v>1039</v>
      </c>
      <c r="B14" s="9" t="s">
        <v>1086</v>
      </c>
      <c r="C14" s="1" t="s">
        <v>1087</v>
      </c>
      <c r="D14" s="1" t="s">
        <v>1088</v>
      </c>
      <c r="E14" s="12"/>
      <c r="F14" s="1"/>
    </row>
    <row r="15" spans="1:6" x14ac:dyDescent="0.25">
      <c r="A15" s="6" t="s">
        <v>239</v>
      </c>
      <c r="B15" s="9" t="s">
        <v>246</v>
      </c>
      <c r="C15" s="1" t="s">
        <v>244</v>
      </c>
      <c r="D15" s="1" t="s">
        <v>600</v>
      </c>
      <c r="E15" s="12"/>
      <c r="F15" s="1"/>
    </row>
    <row r="16" spans="1:6" x14ac:dyDescent="0.25">
      <c r="A16" s="16" t="s">
        <v>243</v>
      </c>
      <c r="B16" s="17" t="s">
        <v>245</v>
      </c>
      <c r="C16" s="15" t="s">
        <v>245</v>
      </c>
      <c r="D16" s="15" t="s">
        <v>245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123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1013</v>
      </c>
      <c r="B13" s="11" t="s">
        <v>1089</v>
      </c>
      <c r="C13" s="5" t="s">
        <v>476</v>
      </c>
      <c r="D13" s="5" t="s">
        <v>1090</v>
      </c>
      <c r="E13" s="14"/>
      <c r="F13" s="1"/>
    </row>
    <row r="14" spans="1:6" x14ac:dyDescent="0.25">
      <c r="A14" s="6" t="s">
        <v>1017</v>
      </c>
      <c r="B14" s="9" t="s">
        <v>1091</v>
      </c>
      <c r="C14" s="1" t="s">
        <v>1092</v>
      </c>
      <c r="D14" s="1" t="s">
        <v>1093</v>
      </c>
      <c r="E14" s="12"/>
      <c r="F14" s="1"/>
    </row>
    <row r="15" spans="1:6" x14ac:dyDescent="0.25">
      <c r="A15" s="6" t="s">
        <v>1020</v>
      </c>
      <c r="B15" s="9" t="s">
        <v>1094</v>
      </c>
      <c r="C15" s="1" t="s">
        <v>388</v>
      </c>
      <c r="D15" s="1" t="s">
        <v>1095</v>
      </c>
      <c r="E15" s="12"/>
      <c r="F15" s="1"/>
    </row>
    <row r="16" spans="1:6" x14ac:dyDescent="0.25">
      <c r="A16" s="6" t="s">
        <v>1024</v>
      </c>
      <c r="B16" s="9" t="s">
        <v>1096</v>
      </c>
      <c r="C16" s="1" t="s">
        <v>1097</v>
      </c>
      <c r="D16" s="1" t="s">
        <v>1098</v>
      </c>
      <c r="E16" s="12"/>
      <c r="F16" s="1"/>
    </row>
    <row r="17" spans="1:6" x14ac:dyDescent="0.25">
      <c r="A17" s="6" t="s">
        <v>1026</v>
      </c>
      <c r="B17" s="9" t="s">
        <v>1099</v>
      </c>
      <c r="C17" s="1" t="s">
        <v>680</v>
      </c>
      <c r="D17" s="1" t="s">
        <v>1100</v>
      </c>
      <c r="E17" s="12"/>
      <c r="F17" s="1"/>
    </row>
    <row r="18" spans="1:6" x14ac:dyDescent="0.25">
      <c r="A18" s="6" t="s">
        <v>1028</v>
      </c>
      <c r="B18" s="9" t="s">
        <v>1101</v>
      </c>
      <c r="C18" s="1" t="s">
        <v>941</v>
      </c>
      <c r="D18" s="1" t="s">
        <v>911</v>
      </c>
      <c r="E18" s="12"/>
      <c r="F18" s="1"/>
    </row>
    <row r="19" spans="1:6" x14ac:dyDescent="0.25">
      <c r="A19" s="6" t="s">
        <v>1031</v>
      </c>
      <c r="B19" s="9" t="s">
        <v>1102</v>
      </c>
      <c r="C19" s="1" t="s">
        <v>1103</v>
      </c>
      <c r="D19" s="1" t="s">
        <v>437</v>
      </c>
      <c r="E19" s="12"/>
      <c r="F19" s="1"/>
    </row>
    <row r="20" spans="1:6" x14ac:dyDescent="0.25">
      <c r="A20" s="6" t="s">
        <v>239</v>
      </c>
      <c r="B20" s="9" t="s">
        <v>268</v>
      </c>
      <c r="C20" s="1" t="s">
        <v>463</v>
      </c>
      <c r="D20" s="1" t="s">
        <v>332</v>
      </c>
      <c r="E20" s="12"/>
      <c r="F20" s="1"/>
    </row>
    <row r="21" spans="1:6" x14ac:dyDescent="0.25">
      <c r="A21" s="16" t="s">
        <v>243</v>
      </c>
      <c r="B21" s="17" t="s">
        <v>462</v>
      </c>
      <c r="C21" s="15" t="s">
        <v>244</v>
      </c>
      <c r="D21" s="15" t="s">
        <v>463</v>
      </c>
      <c r="E21" s="18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3" t="s">
        <v>214</v>
      </c>
      <c r="B25" s="1"/>
      <c r="C25" s="1"/>
      <c r="D25" s="1"/>
      <c r="E25" s="1"/>
      <c r="F25" s="1"/>
    </row>
    <row r="26" spans="1:6" x14ac:dyDescent="0.25">
      <c r="A26" s="3" t="s">
        <v>247</v>
      </c>
      <c r="B26" s="1"/>
      <c r="C26" s="1"/>
      <c r="D26" s="1"/>
      <c r="E26" s="1"/>
      <c r="F26" s="1"/>
    </row>
    <row r="27" spans="1:6" x14ac:dyDescent="0.25">
      <c r="A27" s="3" t="s">
        <v>248</v>
      </c>
      <c r="B27" s="1"/>
      <c r="C27" s="1"/>
      <c r="D27" s="1"/>
      <c r="E27" s="1"/>
      <c r="F27" s="1"/>
    </row>
    <row r="28" spans="1:6" x14ac:dyDescent="0.25">
      <c r="A28" s="3"/>
    </row>
  </sheetData>
  <pageMargins left="0.7" right="0.7" top="0.75" bottom="0.75" header="0.3" footer="0.3"/>
  <pageSetup paperSize="9"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125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1035</v>
      </c>
      <c r="B13" s="11" t="s">
        <v>1104</v>
      </c>
      <c r="C13" s="5" t="s">
        <v>1105</v>
      </c>
      <c r="D13" s="5" t="s">
        <v>1106</v>
      </c>
      <c r="E13" s="14"/>
      <c r="F13" s="1"/>
    </row>
    <row r="14" spans="1:6" x14ac:dyDescent="0.25">
      <c r="A14" s="6" t="s">
        <v>1039</v>
      </c>
      <c r="B14" s="9" t="s">
        <v>1107</v>
      </c>
      <c r="C14" s="1" t="s">
        <v>1108</v>
      </c>
      <c r="D14" s="1" t="s">
        <v>1109</v>
      </c>
      <c r="E14" s="12"/>
      <c r="F14" s="1"/>
    </row>
    <row r="15" spans="1:6" x14ac:dyDescent="0.25">
      <c r="A15" s="6" t="s">
        <v>239</v>
      </c>
      <c r="B15" s="9" t="s">
        <v>270</v>
      </c>
      <c r="C15" s="1" t="s">
        <v>245</v>
      </c>
      <c r="D15" s="1" t="s">
        <v>241</v>
      </c>
      <c r="E15" s="12"/>
      <c r="F15" s="1"/>
    </row>
    <row r="16" spans="1:6" x14ac:dyDescent="0.25">
      <c r="A16" s="16" t="s">
        <v>243</v>
      </c>
      <c r="B16" s="17" t="s">
        <v>244</v>
      </c>
      <c r="C16" s="15" t="s">
        <v>245</v>
      </c>
      <c r="D16" s="15" t="s">
        <v>313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127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1013</v>
      </c>
      <c r="B13" s="11" t="s">
        <v>1110</v>
      </c>
      <c r="C13" s="5" t="s">
        <v>1111</v>
      </c>
      <c r="D13" s="5" t="s">
        <v>1112</v>
      </c>
      <c r="E13" s="14"/>
      <c r="F13" s="1"/>
    </row>
    <row r="14" spans="1:6" x14ac:dyDescent="0.25">
      <c r="A14" s="6" t="s">
        <v>1017</v>
      </c>
      <c r="B14" s="9" t="s">
        <v>1113</v>
      </c>
      <c r="C14" s="1" t="s">
        <v>1114</v>
      </c>
      <c r="D14" s="1" t="s">
        <v>840</v>
      </c>
      <c r="E14" s="12"/>
      <c r="F14" s="1"/>
    </row>
    <row r="15" spans="1:6" x14ac:dyDescent="0.25">
      <c r="A15" s="6" t="s">
        <v>1020</v>
      </c>
      <c r="B15" s="9" t="s">
        <v>1115</v>
      </c>
      <c r="C15" s="1" t="s">
        <v>1116</v>
      </c>
      <c r="D15" s="1" t="s">
        <v>1101</v>
      </c>
      <c r="E15" s="12"/>
      <c r="F15" s="1"/>
    </row>
    <row r="16" spans="1:6" x14ac:dyDescent="0.25">
      <c r="A16" s="6" t="s">
        <v>1024</v>
      </c>
      <c r="B16" s="9" t="s">
        <v>382</v>
      </c>
      <c r="C16" s="1" t="s">
        <v>313</v>
      </c>
      <c r="D16" s="1" t="s">
        <v>1117</v>
      </c>
      <c r="E16" s="12"/>
      <c r="F16" s="1"/>
    </row>
    <row r="17" spans="1:6" x14ac:dyDescent="0.25">
      <c r="A17" s="6" t="s">
        <v>1026</v>
      </c>
      <c r="B17" s="9" t="s">
        <v>241</v>
      </c>
      <c r="C17" s="1" t="s">
        <v>333</v>
      </c>
      <c r="D17" s="1" t="s">
        <v>332</v>
      </c>
      <c r="E17" s="12"/>
      <c r="F17" s="1"/>
    </row>
    <row r="18" spans="1:6" x14ac:dyDescent="0.25">
      <c r="A18" s="6" t="s">
        <v>1028</v>
      </c>
      <c r="B18" s="9" t="s">
        <v>433</v>
      </c>
      <c r="C18" s="1" t="s">
        <v>635</v>
      </c>
      <c r="D18" s="1" t="s">
        <v>889</v>
      </c>
      <c r="E18" s="12"/>
      <c r="F18" s="1"/>
    </row>
    <row r="19" spans="1:6" x14ac:dyDescent="0.25">
      <c r="A19" s="6" t="s">
        <v>1031</v>
      </c>
      <c r="B19" s="9" t="s">
        <v>1118</v>
      </c>
      <c r="C19" s="1" t="s">
        <v>1119</v>
      </c>
      <c r="D19" s="1" t="s">
        <v>1120</v>
      </c>
      <c r="E19" s="12"/>
      <c r="F19" s="1"/>
    </row>
    <row r="20" spans="1:6" x14ac:dyDescent="0.25">
      <c r="A20" s="6" t="s">
        <v>239</v>
      </c>
      <c r="B20" s="9" t="s">
        <v>313</v>
      </c>
      <c r="C20" s="1" t="s">
        <v>246</v>
      </c>
      <c r="D20" s="1" t="s">
        <v>382</v>
      </c>
      <c r="E20" s="12"/>
      <c r="F20" s="1"/>
    </row>
    <row r="21" spans="1:6" x14ac:dyDescent="0.25">
      <c r="A21" s="16" t="s">
        <v>243</v>
      </c>
      <c r="B21" s="17" t="s">
        <v>462</v>
      </c>
      <c r="C21" s="15" t="s">
        <v>244</v>
      </c>
      <c r="D21" s="15" t="s">
        <v>461</v>
      </c>
      <c r="E21" s="18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3" t="s">
        <v>214</v>
      </c>
      <c r="B25" s="1"/>
      <c r="C25" s="1"/>
      <c r="D25" s="1"/>
      <c r="E25" s="1"/>
      <c r="F25" s="1"/>
    </row>
    <row r="26" spans="1:6" x14ac:dyDescent="0.25">
      <c r="A26" s="3" t="s">
        <v>247</v>
      </c>
      <c r="B26" s="1"/>
      <c r="C26" s="1"/>
      <c r="D26" s="1"/>
      <c r="E26" s="1"/>
      <c r="F26" s="1"/>
    </row>
    <row r="27" spans="1:6" x14ac:dyDescent="0.25">
      <c r="A27" s="3" t="s">
        <v>248</v>
      </c>
      <c r="B27" s="1"/>
      <c r="C27" s="1"/>
      <c r="D27" s="1"/>
      <c r="E27" s="1"/>
      <c r="F27" s="1"/>
    </row>
    <row r="28" spans="1:6" x14ac:dyDescent="0.25">
      <c r="A28" s="3"/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17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215</v>
      </c>
      <c r="B13" s="11" t="s">
        <v>315</v>
      </c>
      <c r="C13" s="5" t="s">
        <v>316</v>
      </c>
      <c r="D13" s="5" t="s">
        <v>317</v>
      </c>
      <c r="E13" s="14"/>
      <c r="F13" s="1"/>
    </row>
    <row r="14" spans="1:6" x14ac:dyDescent="0.25">
      <c r="A14" s="6" t="s">
        <v>219</v>
      </c>
      <c r="B14" s="9" t="s">
        <v>318</v>
      </c>
      <c r="C14" s="1" t="s">
        <v>319</v>
      </c>
      <c r="D14" s="1" t="s">
        <v>254</v>
      </c>
      <c r="E14" s="12"/>
      <c r="F14" s="1"/>
    </row>
    <row r="15" spans="1:6" x14ac:dyDescent="0.25">
      <c r="A15" s="6" t="s">
        <v>223</v>
      </c>
      <c r="B15" s="9" t="s">
        <v>320</v>
      </c>
      <c r="C15" s="1" t="s">
        <v>321</v>
      </c>
      <c r="D15" s="1" t="s">
        <v>322</v>
      </c>
      <c r="E15" s="12"/>
      <c r="F15" s="1"/>
    </row>
    <row r="16" spans="1:6" x14ac:dyDescent="0.25">
      <c r="A16" s="6" t="s">
        <v>227</v>
      </c>
      <c r="B16" s="9" t="s">
        <v>323</v>
      </c>
      <c r="C16" s="1" t="s">
        <v>324</v>
      </c>
      <c r="D16" s="1" t="s">
        <v>325</v>
      </c>
      <c r="E16" s="12"/>
      <c r="F16" s="1"/>
    </row>
    <row r="17" spans="1:6" x14ac:dyDescent="0.25">
      <c r="A17" s="6" t="s">
        <v>231</v>
      </c>
      <c r="B17" s="9" t="s">
        <v>326</v>
      </c>
      <c r="C17" s="1" t="s">
        <v>327</v>
      </c>
      <c r="D17" s="1" t="s">
        <v>328</v>
      </c>
      <c r="E17" s="12"/>
      <c r="F17" s="1"/>
    </row>
    <row r="18" spans="1:6" x14ac:dyDescent="0.25">
      <c r="A18" s="6" t="s">
        <v>235</v>
      </c>
      <c r="B18" s="9" t="s">
        <v>329</v>
      </c>
      <c r="C18" s="1" t="s">
        <v>330</v>
      </c>
      <c r="D18" s="1" t="s">
        <v>331</v>
      </c>
      <c r="E18" s="12"/>
      <c r="F18" s="1"/>
    </row>
    <row r="19" spans="1:6" x14ac:dyDescent="0.25">
      <c r="A19" s="6" t="s">
        <v>239</v>
      </c>
      <c r="B19" s="9" t="s">
        <v>332</v>
      </c>
      <c r="C19" s="1" t="s">
        <v>291</v>
      </c>
      <c r="D19" s="1" t="s">
        <v>242</v>
      </c>
      <c r="E19" s="12"/>
      <c r="F19" s="1"/>
    </row>
    <row r="20" spans="1:6" x14ac:dyDescent="0.25">
      <c r="A20" s="16" t="s">
        <v>243</v>
      </c>
      <c r="B20" s="17" t="s">
        <v>333</v>
      </c>
      <c r="C20" s="15" t="s">
        <v>270</v>
      </c>
      <c r="D20" s="15" t="s">
        <v>334</v>
      </c>
      <c r="E20" s="18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3" t="s">
        <v>214</v>
      </c>
      <c r="B24" s="1"/>
      <c r="C24" s="1"/>
      <c r="D24" s="1"/>
      <c r="E24" s="1"/>
      <c r="F24" s="1"/>
    </row>
    <row r="25" spans="1:6" x14ac:dyDescent="0.25">
      <c r="A25" s="3" t="s">
        <v>247</v>
      </c>
      <c r="B25" s="1"/>
      <c r="C25" s="1"/>
      <c r="D25" s="1"/>
      <c r="E25" s="1"/>
      <c r="F25" s="1"/>
    </row>
    <row r="26" spans="1:6" x14ac:dyDescent="0.25">
      <c r="A26" s="3" t="s">
        <v>248</v>
      </c>
      <c r="B26" s="1"/>
      <c r="C26" s="1"/>
      <c r="D26" s="1"/>
      <c r="E26" s="1"/>
      <c r="F26" s="1"/>
    </row>
    <row r="27" spans="1:6" x14ac:dyDescent="0.25">
      <c r="A27" s="3"/>
    </row>
  </sheetData>
  <pageMargins left="0.7" right="0.7" top="0.75" bottom="0.75" header="0.3" footer="0.3"/>
  <pageSetup paperSize="9" orientation="portrait" horizontalDpi="300" verticalDpi="30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129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1121</v>
      </c>
      <c r="B13" s="11" t="s">
        <v>1122</v>
      </c>
      <c r="C13" s="5" t="s">
        <v>1123</v>
      </c>
      <c r="D13" s="5" t="s">
        <v>1124</v>
      </c>
      <c r="E13" s="14"/>
      <c r="F13" s="1"/>
    </row>
    <row r="14" spans="1:6" x14ac:dyDescent="0.25">
      <c r="A14" s="6" t="s">
        <v>1125</v>
      </c>
      <c r="B14" s="9" t="s">
        <v>1126</v>
      </c>
      <c r="C14" s="1" t="s">
        <v>1127</v>
      </c>
      <c r="D14" s="1" t="s">
        <v>1128</v>
      </c>
      <c r="E14" s="12"/>
      <c r="F14" s="1"/>
    </row>
    <row r="15" spans="1:6" x14ac:dyDescent="0.25">
      <c r="A15" s="6" t="s">
        <v>1129</v>
      </c>
      <c r="B15" s="9" t="s">
        <v>1130</v>
      </c>
      <c r="C15" s="1" t="s">
        <v>1131</v>
      </c>
      <c r="D15" s="1" t="s">
        <v>1132</v>
      </c>
      <c r="E15" s="12"/>
      <c r="F15" s="1"/>
    </row>
    <row r="16" spans="1:6" x14ac:dyDescent="0.25">
      <c r="A16" s="6" t="s">
        <v>239</v>
      </c>
      <c r="B16" s="9" t="s">
        <v>1012</v>
      </c>
      <c r="C16" s="1" t="s">
        <v>291</v>
      </c>
      <c r="D16" s="1" t="s">
        <v>749</v>
      </c>
      <c r="E16" s="12"/>
      <c r="F16" s="1"/>
    </row>
    <row r="17" spans="1:6" x14ac:dyDescent="0.25">
      <c r="A17" s="16" t="s">
        <v>243</v>
      </c>
      <c r="B17" s="17" t="s">
        <v>241</v>
      </c>
      <c r="C17" s="15" t="s">
        <v>657</v>
      </c>
      <c r="D17" s="15" t="s">
        <v>1012</v>
      </c>
      <c r="E17" s="18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3" t="s">
        <v>214</v>
      </c>
      <c r="B21" s="1"/>
      <c r="C21" s="1"/>
      <c r="D21" s="1"/>
      <c r="E21" s="1"/>
      <c r="F21" s="1"/>
    </row>
    <row r="22" spans="1:6" x14ac:dyDescent="0.25">
      <c r="A22" s="3" t="s">
        <v>247</v>
      </c>
      <c r="B22" s="1"/>
      <c r="C22" s="1"/>
      <c r="D22" s="1"/>
      <c r="E22" s="1"/>
      <c r="F22" s="1"/>
    </row>
    <row r="23" spans="1:6" x14ac:dyDescent="0.25">
      <c r="A23" s="3" t="s">
        <v>248</v>
      </c>
      <c r="B23" s="1"/>
      <c r="C23" s="1"/>
      <c r="D23" s="1"/>
      <c r="E23" s="1"/>
      <c r="F23" s="1"/>
    </row>
    <row r="24" spans="1:6" x14ac:dyDescent="0.25">
      <c r="A24" s="3"/>
    </row>
  </sheetData>
  <pageMargins left="0.7" right="0.7" top="0.75" bottom="0.75" header="0.3" footer="0.3"/>
  <pageSetup paperSize="9" orientation="portrait" horizontalDpi="300" verticalDpi="30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131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1133</v>
      </c>
      <c r="C13" s="5" t="s">
        <v>1134</v>
      </c>
      <c r="D13" s="5" t="s">
        <v>1135</v>
      </c>
      <c r="E13" s="14"/>
      <c r="F13" s="1"/>
    </row>
    <row r="14" spans="1:6" x14ac:dyDescent="0.25">
      <c r="A14" s="6" t="s">
        <v>832</v>
      </c>
      <c r="B14" s="9" t="s">
        <v>1136</v>
      </c>
      <c r="C14" s="1" t="s">
        <v>1137</v>
      </c>
      <c r="D14" s="1" t="s">
        <v>1138</v>
      </c>
      <c r="E14" s="12"/>
      <c r="F14" s="1"/>
    </row>
    <row r="15" spans="1:6" x14ac:dyDescent="0.25">
      <c r="A15" s="6" t="s">
        <v>239</v>
      </c>
      <c r="B15" s="9" t="s">
        <v>635</v>
      </c>
      <c r="C15" s="1" t="s">
        <v>270</v>
      </c>
      <c r="D15" s="1" t="s">
        <v>404</v>
      </c>
      <c r="E15" s="12"/>
      <c r="F15" s="1"/>
    </row>
    <row r="16" spans="1:6" x14ac:dyDescent="0.25">
      <c r="A16" s="16" t="s">
        <v>243</v>
      </c>
      <c r="B16" s="17" t="s">
        <v>245</v>
      </c>
      <c r="C16" s="15" t="s">
        <v>245</v>
      </c>
      <c r="D16" s="15" t="s">
        <v>245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133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1139</v>
      </c>
      <c r="B13" s="11" t="s">
        <v>1140</v>
      </c>
      <c r="C13" s="5" t="s">
        <v>1141</v>
      </c>
      <c r="D13" s="5" t="s">
        <v>1142</v>
      </c>
      <c r="E13" s="14"/>
      <c r="F13" s="1"/>
    </row>
    <row r="14" spans="1:6" x14ac:dyDescent="0.25">
      <c r="A14" s="6" t="s">
        <v>1143</v>
      </c>
      <c r="B14" s="9" t="s">
        <v>1144</v>
      </c>
      <c r="C14" s="1" t="s">
        <v>1145</v>
      </c>
      <c r="D14" s="1" t="s">
        <v>1146</v>
      </c>
      <c r="E14" s="12"/>
      <c r="F14" s="1"/>
    </row>
    <row r="15" spans="1:6" x14ac:dyDescent="0.25">
      <c r="A15" s="6" t="s">
        <v>1147</v>
      </c>
      <c r="B15" s="9" t="s">
        <v>1148</v>
      </c>
      <c r="C15" s="1" t="s">
        <v>1149</v>
      </c>
      <c r="D15" s="1" t="s">
        <v>1150</v>
      </c>
      <c r="E15" s="12"/>
      <c r="F15" s="1"/>
    </row>
    <row r="16" spans="1:6" x14ac:dyDescent="0.25">
      <c r="A16" s="6" t="s">
        <v>1151</v>
      </c>
      <c r="B16" s="9" t="s">
        <v>1152</v>
      </c>
      <c r="C16" s="1" t="s">
        <v>1153</v>
      </c>
      <c r="D16" s="1" t="s">
        <v>1154</v>
      </c>
      <c r="E16" s="12"/>
      <c r="F16" s="1"/>
    </row>
    <row r="17" spans="1:6" x14ac:dyDescent="0.25">
      <c r="A17" s="6" t="s">
        <v>239</v>
      </c>
      <c r="B17" s="9" t="s">
        <v>333</v>
      </c>
      <c r="C17" s="1" t="s">
        <v>246</v>
      </c>
      <c r="D17" s="1" t="s">
        <v>271</v>
      </c>
      <c r="E17" s="12"/>
      <c r="F17" s="1"/>
    </row>
    <row r="18" spans="1:6" x14ac:dyDescent="0.25">
      <c r="A18" s="16" t="s">
        <v>243</v>
      </c>
      <c r="B18" s="17" t="s">
        <v>246</v>
      </c>
      <c r="C18" s="15" t="s">
        <v>244</v>
      </c>
      <c r="D18" s="15" t="s">
        <v>241</v>
      </c>
      <c r="E18" s="18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3" t="s">
        <v>214</v>
      </c>
      <c r="B22" s="1"/>
      <c r="C22" s="1"/>
      <c r="D22" s="1"/>
      <c r="E22" s="1"/>
      <c r="F22" s="1"/>
    </row>
    <row r="23" spans="1:6" x14ac:dyDescent="0.25">
      <c r="A23" s="3" t="s">
        <v>247</v>
      </c>
      <c r="B23" s="1"/>
      <c r="C23" s="1"/>
      <c r="D23" s="1"/>
      <c r="E23" s="1"/>
      <c r="F23" s="1"/>
    </row>
    <row r="24" spans="1:6" x14ac:dyDescent="0.25">
      <c r="A24" s="3" t="s">
        <v>248</v>
      </c>
      <c r="B24" s="1"/>
      <c r="C24" s="1"/>
      <c r="D24" s="1"/>
      <c r="E24" s="1"/>
      <c r="F24" s="1"/>
    </row>
    <row r="25" spans="1:6" x14ac:dyDescent="0.25">
      <c r="A25" s="3"/>
    </row>
  </sheetData>
  <pageMargins left="0.7" right="0.7" top="0.75" bottom="0.75" header="0.3" footer="0.3"/>
  <pageSetup paperSize="9" orientation="portrait" horizontalDpi="300" verticalDpi="30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135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516</v>
      </c>
      <c r="B13" s="11" t="s">
        <v>1155</v>
      </c>
      <c r="C13" s="5" t="s">
        <v>1156</v>
      </c>
      <c r="D13" s="5" t="s">
        <v>1157</v>
      </c>
      <c r="E13" s="14"/>
      <c r="F13" s="1"/>
    </row>
    <row r="14" spans="1:6" x14ac:dyDescent="0.25">
      <c r="A14" s="6" t="s">
        <v>1158</v>
      </c>
      <c r="B14" s="9" t="s">
        <v>1159</v>
      </c>
      <c r="C14" s="1" t="s">
        <v>1160</v>
      </c>
      <c r="D14" s="1" t="s">
        <v>1161</v>
      </c>
      <c r="E14" s="12"/>
      <c r="F14" s="1"/>
    </row>
    <row r="15" spans="1:6" x14ac:dyDescent="0.25">
      <c r="A15" s="6" t="s">
        <v>1162</v>
      </c>
      <c r="B15" s="9" t="s">
        <v>1163</v>
      </c>
      <c r="C15" s="1" t="s">
        <v>1164</v>
      </c>
      <c r="D15" s="1" t="s">
        <v>1165</v>
      </c>
      <c r="E15" s="12"/>
      <c r="F15" s="1"/>
    </row>
    <row r="16" spans="1:6" x14ac:dyDescent="0.25">
      <c r="A16" s="6" t="s">
        <v>1166</v>
      </c>
      <c r="B16" s="9" t="s">
        <v>1167</v>
      </c>
      <c r="C16" s="1" t="s">
        <v>1168</v>
      </c>
      <c r="D16" s="1" t="s">
        <v>1169</v>
      </c>
      <c r="E16" s="12"/>
      <c r="F16" s="1"/>
    </row>
    <row r="17" spans="1:6" x14ac:dyDescent="0.25">
      <c r="A17" s="6" t="s">
        <v>1170</v>
      </c>
      <c r="B17" s="9" t="s">
        <v>1171</v>
      </c>
      <c r="C17" s="1" t="s">
        <v>1172</v>
      </c>
      <c r="D17" s="1" t="s">
        <v>1173</v>
      </c>
      <c r="E17" s="12"/>
      <c r="F17" s="1"/>
    </row>
    <row r="18" spans="1:6" x14ac:dyDescent="0.25">
      <c r="A18" s="6" t="s">
        <v>1174</v>
      </c>
      <c r="B18" s="9" t="s">
        <v>233</v>
      </c>
      <c r="C18" s="1" t="s">
        <v>677</v>
      </c>
      <c r="D18" s="1" t="s">
        <v>1175</v>
      </c>
      <c r="E18" s="12"/>
      <c r="F18" s="1"/>
    </row>
    <row r="19" spans="1:6" x14ac:dyDescent="0.25">
      <c r="A19" s="6" t="s">
        <v>532</v>
      </c>
      <c r="B19" s="9" t="s">
        <v>1176</v>
      </c>
      <c r="C19" s="1" t="s">
        <v>628</v>
      </c>
      <c r="D19" s="1" t="s">
        <v>585</v>
      </c>
      <c r="E19" s="12"/>
      <c r="F19" s="1"/>
    </row>
    <row r="20" spans="1:6" x14ac:dyDescent="0.25">
      <c r="A20" s="6" t="s">
        <v>239</v>
      </c>
      <c r="B20" s="9" t="s">
        <v>355</v>
      </c>
      <c r="C20" s="1" t="s">
        <v>270</v>
      </c>
      <c r="D20" s="1" t="s">
        <v>601</v>
      </c>
      <c r="E20" s="12"/>
      <c r="F20" s="1"/>
    </row>
    <row r="21" spans="1:6" x14ac:dyDescent="0.25">
      <c r="A21" s="16" t="s">
        <v>243</v>
      </c>
      <c r="B21" s="17" t="s">
        <v>270</v>
      </c>
      <c r="C21" s="15" t="s">
        <v>244</v>
      </c>
      <c r="D21" s="15" t="s">
        <v>635</v>
      </c>
      <c r="E21" s="18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3" t="s">
        <v>214</v>
      </c>
      <c r="B25" s="1"/>
      <c r="C25" s="1"/>
      <c r="D25" s="1"/>
      <c r="E25" s="1"/>
      <c r="F25" s="1"/>
    </row>
    <row r="26" spans="1:6" x14ac:dyDescent="0.25">
      <c r="A26" s="3" t="s">
        <v>247</v>
      </c>
      <c r="B26" s="1"/>
      <c r="C26" s="1"/>
      <c r="D26" s="1"/>
      <c r="E26" s="1"/>
      <c r="F26" s="1"/>
    </row>
    <row r="27" spans="1:6" x14ac:dyDescent="0.25">
      <c r="A27" s="3" t="s">
        <v>248</v>
      </c>
      <c r="B27" s="1"/>
      <c r="C27" s="1"/>
      <c r="D27" s="1"/>
      <c r="E27" s="1"/>
      <c r="F27" s="1"/>
    </row>
    <row r="28" spans="1:6" x14ac:dyDescent="0.25">
      <c r="A28" s="3"/>
    </row>
  </sheetData>
  <pageMargins left="0.7" right="0.7" top="0.75" bottom="0.75" header="0.3" footer="0.3"/>
  <pageSetup paperSize="9" orientation="portrait" horizontalDpi="300" verticalDpi="30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137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1177</v>
      </c>
      <c r="B13" s="11" t="s">
        <v>1178</v>
      </c>
      <c r="C13" s="5" t="s">
        <v>1179</v>
      </c>
      <c r="D13" s="5" t="s">
        <v>221</v>
      </c>
      <c r="E13" s="14"/>
      <c r="F13" s="1"/>
    </row>
    <row r="14" spans="1:6" x14ac:dyDescent="0.25">
      <c r="A14" s="6" t="s">
        <v>1180</v>
      </c>
      <c r="B14" s="9" t="s">
        <v>1181</v>
      </c>
      <c r="C14" s="1" t="s">
        <v>1182</v>
      </c>
      <c r="D14" s="1" t="s">
        <v>1183</v>
      </c>
      <c r="E14" s="12"/>
      <c r="F14" s="1"/>
    </row>
    <row r="15" spans="1:6" x14ac:dyDescent="0.25">
      <c r="A15" s="6" t="s">
        <v>1184</v>
      </c>
      <c r="B15" s="9" t="s">
        <v>1185</v>
      </c>
      <c r="C15" s="1" t="s">
        <v>1186</v>
      </c>
      <c r="D15" s="1" t="s">
        <v>1187</v>
      </c>
      <c r="E15" s="12"/>
      <c r="F15" s="1"/>
    </row>
    <row r="16" spans="1:6" x14ac:dyDescent="0.25">
      <c r="A16" s="6" t="s">
        <v>1188</v>
      </c>
      <c r="B16" s="9" t="s">
        <v>1189</v>
      </c>
      <c r="C16" s="1" t="s">
        <v>353</v>
      </c>
      <c r="D16" s="1" t="s">
        <v>1190</v>
      </c>
      <c r="E16" s="12" t="s">
        <v>710</v>
      </c>
      <c r="F16" s="1"/>
    </row>
    <row r="17" spans="1:6" x14ac:dyDescent="0.25">
      <c r="A17" s="6" t="s">
        <v>1191</v>
      </c>
      <c r="B17" s="9" t="s">
        <v>270</v>
      </c>
      <c r="C17" s="1" t="s">
        <v>245</v>
      </c>
      <c r="D17" s="1" t="s">
        <v>354</v>
      </c>
      <c r="E17" s="12"/>
      <c r="F17" s="1"/>
    </row>
    <row r="18" spans="1:6" x14ac:dyDescent="0.25">
      <c r="A18" s="6" t="s">
        <v>1192</v>
      </c>
      <c r="B18" s="9" t="s">
        <v>224</v>
      </c>
      <c r="C18" s="1" t="s">
        <v>1193</v>
      </c>
      <c r="D18" s="1" t="s">
        <v>1194</v>
      </c>
      <c r="E18" s="12"/>
      <c r="F18" s="1"/>
    </row>
    <row r="19" spans="1:6" x14ac:dyDescent="0.25">
      <c r="A19" s="6" t="s">
        <v>1195</v>
      </c>
      <c r="B19" s="9" t="s">
        <v>242</v>
      </c>
      <c r="C19" s="1" t="s">
        <v>1196</v>
      </c>
      <c r="D19" s="1" t="s">
        <v>1197</v>
      </c>
      <c r="E19" s="12"/>
      <c r="F19" s="1"/>
    </row>
    <row r="20" spans="1:6" x14ac:dyDescent="0.25">
      <c r="A20" s="6" t="s">
        <v>1198</v>
      </c>
      <c r="B20" s="9" t="s">
        <v>1199</v>
      </c>
      <c r="C20" s="1" t="s">
        <v>1200</v>
      </c>
      <c r="D20" s="1" t="s">
        <v>1201</v>
      </c>
      <c r="E20" s="12"/>
      <c r="F20" s="1"/>
    </row>
    <row r="21" spans="1:6" x14ac:dyDescent="0.25">
      <c r="A21" s="6" t="s">
        <v>532</v>
      </c>
      <c r="B21" s="9" t="s">
        <v>1202</v>
      </c>
      <c r="C21" s="1" t="s">
        <v>384</v>
      </c>
      <c r="D21" s="1" t="s">
        <v>1203</v>
      </c>
      <c r="E21" s="12"/>
      <c r="F21" s="1"/>
    </row>
    <row r="22" spans="1:6" x14ac:dyDescent="0.25">
      <c r="A22" s="6" t="s">
        <v>239</v>
      </c>
      <c r="B22" s="9" t="s">
        <v>1204</v>
      </c>
      <c r="C22" s="1" t="s">
        <v>1205</v>
      </c>
      <c r="D22" s="1" t="s">
        <v>1206</v>
      </c>
      <c r="E22" s="12"/>
      <c r="F22" s="1"/>
    </row>
    <row r="23" spans="1:6" x14ac:dyDescent="0.25">
      <c r="A23" s="16" t="s">
        <v>243</v>
      </c>
      <c r="B23" s="17" t="s">
        <v>312</v>
      </c>
      <c r="C23" s="15" t="s">
        <v>679</v>
      </c>
      <c r="D23" s="15" t="s">
        <v>1207</v>
      </c>
      <c r="E23" s="18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3" t="s">
        <v>214</v>
      </c>
      <c r="B27" s="1"/>
      <c r="C27" s="1"/>
      <c r="D27" s="1"/>
      <c r="E27" s="1"/>
      <c r="F27" s="1"/>
    </row>
    <row r="28" spans="1:6" x14ac:dyDescent="0.25">
      <c r="A28" s="3" t="s">
        <v>247</v>
      </c>
      <c r="B28" s="1"/>
      <c r="C28" s="1"/>
      <c r="D28" s="1"/>
      <c r="E28" s="1"/>
      <c r="F28" s="1"/>
    </row>
    <row r="29" spans="1:6" x14ac:dyDescent="0.25">
      <c r="A29" s="3" t="s">
        <v>248</v>
      </c>
      <c r="B29" s="1"/>
      <c r="C29" s="1"/>
      <c r="D29" s="1"/>
      <c r="E29" s="1"/>
      <c r="F29" s="1"/>
    </row>
    <row r="30" spans="1:6" x14ac:dyDescent="0.25">
      <c r="A30" s="3"/>
    </row>
  </sheetData>
  <pageMargins left="0.7" right="0.7" top="0.75" bottom="0.75" header="0.3" footer="0.3"/>
  <pageSetup paperSize="9" orientation="portrait" horizontalDpi="300" verticalDpi="30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139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1208</v>
      </c>
      <c r="B13" s="11" t="s">
        <v>1209</v>
      </c>
      <c r="C13" s="5" t="s">
        <v>849</v>
      </c>
      <c r="D13" s="5" t="s">
        <v>1210</v>
      </c>
      <c r="E13" s="14"/>
      <c r="F13" s="1"/>
    </row>
    <row r="14" spans="1:6" x14ac:dyDescent="0.25">
      <c r="A14" s="6" t="s">
        <v>1211</v>
      </c>
      <c r="B14" s="9" t="s">
        <v>1212</v>
      </c>
      <c r="C14" s="1" t="s">
        <v>1213</v>
      </c>
      <c r="D14" s="1" t="s">
        <v>1214</v>
      </c>
      <c r="E14" s="12"/>
      <c r="F14" s="1"/>
    </row>
    <row r="15" spans="1:6" x14ac:dyDescent="0.25">
      <c r="A15" s="6" t="s">
        <v>1215</v>
      </c>
      <c r="B15" s="9" t="s">
        <v>1216</v>
      </c>
      <c r="C15" s="1" t="s">
        <v>1217</v>
      </c>
      <c r="D15" s="1" t="s">
        <v>1218</v>
      </c>
      <c r="E15" s="12"/>
      <c r="F15" s="1"/>
    </row>
    <row r="16" spans="1:6" x14ac:dyDescent="0.25">
      <c r="A16" s="6" t="s">
        <v>1219</v>
      </c>
      <c r="B16" s="9" t="s">
        <v>1181</v>
      </c>
      <c r="C16" s="1" t="s">
        <v>1220</v>
      </c>
      <c r="D16" s="1" t="s">
        <v>1221</v>
      </c>
      <c r="E16" s="12"/>
      <c r="F16" s="1"/>
    </row>
    <row r="17" spans="1:6" x14ac:dyDescent="0.25">
      <c r="A17" s="6" t="s">
        <v>1222</v>
      </c>
      <c r="B17" s="9" t="s">
        <v>722</v>
      </c>
      <c r="C17" s="1" t="s">
        <v>1223</v>
      </c>
      <c r="D17" s="1" t="s">
        <v>1224</v>
      </c>
      <c r="E17" s="12"/>
      <c r="F17" s="1"/>
    </row>
    <row r="18" spans="1:6" x14ac:dyDescent="0.25">
      <c r="A18" s="6" t="s">
        <v>239</v>
      </c>
      <c r="B18" s="9" t="s">
        <v>404</v>
      </c>
      <c r="C18" s="1" t="s">
        <v>657</v>
      </c>
      <c r="D18" s="1" t="s">
        <v>383</v>
      </c>
      <c r="E18" s="12"/>
      <c r="F18" s="1"/>
    </row>
    <row r="19" spans="1:6" x14ac:dyDescent="0.25">
      <c r="A19" s="16" t="s">
        <v>243</v>
      </c>
      <c r="B19" s="17" t="s">
        <v>313</v>
      </c>
      <c r="C19" s="15" t="s">
        <v>462</v>
      </c>
      <c r="D19" s="15" t="s">
        <v>601</v>
      </c>
      <c r="E19" s="18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3" t="s">
        <v>214</v>
      </c>
      <c r="B23" s="1"/>
      <c r="C23" s="1"/>
      <c r="D23" s="1"/>
      <c r="E23" s="1"/>
      <c r="F23" s="1"/>
    </row>
    <row r="24" spans="1:6" x14ac:dyDescent="0.25">
      <c r="A24" s="3" t="s">
        <v>247</v>
      </c>
      <c r="B24" s="1"/>
      <c r="C24" s="1"/>
      <c r="D24" s="1"/>
      <c r="E24" s="1"/>
      <c r="F24" s="1"/>
    </row>
    <row r="25" spans="1:6" x14ac:dyDescent="0.25">
      <c r="A25" s="3" t="s">
        <v>248</v>
      </c>
      <c r="B25" s="1"/>
      <c r="C25" s="1"/>
      <c r="D25" s="1"/>
      <c r="E25" s="1"/>
      <c r="F25" s="1"/>
    </row>
    <row r="26" spans="1:6" x14ac:dyDescent="0.25">
      <c r="A26" s="3"/>
    </row>
  </sheetData>
  <pageMargins left="0.7" right="0.7" top="0.75" bottom="0.75" header="0.3" footer="0.3"/>
  <pageSetup paperSize="9" orientation="portrait" horizontalDpi="300" verticalDpi="30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142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1013</v>
      </c>
      <c r="B13" s="11" t="s">
        <v>1225</v>
      </c>
      <c r="C13" s="5" t="s">
        <v>977</v>
      </c>
      <c r="D13" s="5" t="s">
        <v>1226</v>
      </c>
      <c r="E13" s="14"/>
      <c r="F13" s="1"/>
    </row>
    <row r="14" spans="1:6" x14ac:dyDescent="0.25">
      <c r="A14" s="6" t="s">
        <v>1017</v>
      </c>
      <c r="B14" s="9" t="s">
        <v>322</v>
      </c>
      <c r="C14" s="1" t="s">
        <v>1227</v>
      </c>
      <c r="D14" s="1" t="s">
        <v>1228</v>
      </c>
      <c r="E14" s="12"/>
      <c r="F14" s="1"/>
    </row>
    <row r="15" spans="1:6" x14ac:dyDescent="0.25">
      <c r="A15" s="6" t="s">
        <v>1020</v>
      </c>
      <c r="B15" s="9" t="s">
        <v>1229</v>
      </c>
      <c r="C15" s="1" t="s">
        <v>678</v>
      </c>
      <c r="D15" s="1" t="s">
        <v>1230</v>
      </c>
      <c r="E15" s="12"/>
      <c r="F15" s="1"/>
    </row>
    <row r="16" spans="1:6" x14ac:dyDescent="0.25">
      <c r="A16" s="6" t="s">
        <v>1024</v>
      </c>
      <c r="B16" s="9" t="s">
        <v>680</v>
      </c>
      <c r="C16" s="1" t="s">
        <v>1231</v>
      </c>
      <c r="D16" s="1" t="s">
        <v>1099</v>
      </c>
      <c r="E16" s="12"/>
      <c r="F16" s="1"/>
    </row>
    <row r="17" spans="1:6" x14ac:dyDescent="0.25">
      <c r="A17" s="6" t="s">
        <v>1026</v>
      </c>
      <c r="B17" s="9" t="s">
        <v>1232</v>
      </c>
      <c r="C17" s="1" t="s">
        <v>650</v>
      </c>
      <c r="D17" s="1" t="s">
        <v>494</v>
      </c>
      <c r="E17" s="12"/>
      <c r="F17" s="1"/>
    </row>
    <row r="18" spans="1:6" x14ac:dyDescent="0.25">
      <c r="A18" s="6" t="s">
        <v>1028</v>
      </c>
      <c r="B18" s="9" t="s">
        <v>1233</v>
      </c>
      <c r="C18" s="1" t="s">
        <v>962</v>
      </c>
      <c r="D18" s="1" t="s">
        <v>963</v>
      </c>
      <c r="E18" s="12"/>
      <c r="F18" s="1"/>
    </row>
    <row r="19" spans="1:6" x14ac:dyDescent="0.25">
      <c r="A19" s="6" t="s">
        <v>1234</v>
      </c>
      <c r="B19" s="9" t="s">
        <v>1235</v>
      </c>
      <c r="C19" s="1" t="s">
        <v>1236</v>
      </c>
      <c r="D19" s="1" t="s">
        <v>1237</v>
      </c>
      <c r="E19" s="12"/>
      <c r="F19" s="1"/>
    </row>
    <row r="20" spans="1:6" x14ac:dyDescent="0.25">
      <c r="A20" s="6" t="s">
        <v>239</v>
      </c>
      <c r="B20" s="9" t="s">
        <v>1238</v>
      </c>
      <c r="C20" s="1" t="s">
        <v>312</v>
      </c>
      <c r="D20" s="1" t="s">
        <v>1239</v>
      </c>
      <c r="E20" s="12"/>
      <c r="F20" s="1"/>
    </row>
    <row r="21" spans="1:6" x14ac:dyDescent="0.25">
      <c r="A21" s="16" t="s">
        <v>243</v>
      </c>
      <c r="B21" s="17" t="s">
        <v>313</v>
      </c>
      <c r="C21" s="15" t="s">
        <v>462</v>
      </c>
      <c r="D21" s="15" t="s">
        <v>354</v>
      </c>
      <c r="E21" s="18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3" t="s">
        <v>214</v>
      </c>
      <c r="B25" s="1"/>
      <c r="C25" s="1"/>
      <c r="D25" s="1"/>
      <c r="E25" s="1"/>
      <c r="F25" s="1"/>
    </row>
    <row r="26" spans="1:6" x14ac:dyDescent="0.25">
      <c r="A26" s="3" t="s">
        <v>247</v>
      </c>
      <c r="B26" s="1"/>
      <c r="C26" s="1"/>
      <c r="D26" s="1"/>
      <c r="E26" s="1"/>
      <c r="F26" s="1"/>
    </row>
    <row r="27" spans="1:6" x14ac:dyDescent="0.25">
      <c r="A27" s="3" t="s">
        <v>248</v>
      </c>
      <c r="B27" s="1"/>
      <c r="C27" s="1"/>
      <c r="D27" s="1"/>
      <c r="E27" s="1"/>
      <c r="F27" s="1"/>
    </row>
    <row r="28" spans="1:6" x14ac:dyDescent="0.25">
      <c r="A28" s="3"/>
    </row>
  </sheetData>
  <pageMargins left="0.7" right="0.7" top="0.75" bottom="0.75" header="0.3" footer="0.3"/>
  <pageSetup paperSize="9" orientation="portrait" horizontalDpi="300" verticalDpi="30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144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1240</v>
      </c>
      <c r="C13" s="5" t="s">
        <v>1241</v>
      </c>
      <c r="D13" s="5" t="s">
        <v>1242</v>
      </c>
      <c r="E13" s="14"/>
      <c r="F13" s="1"/>
    </row>
    <row r="14" spans="1:6" x14ac:dyDescent="0.25">
      <c r="A14" s="6" t="s">
        <v>832</v>
      </c>
      <c r="B14" s="9" t="s">
        <v>1243</v>
      </c>
      <c r="C14" s="1" t="s">
        <v>1244</v>
      </c>
      <c r="D14" s="1" t="s">
        <v>1245</v>
      </c>
      <c r="E14" s="12"/>
      <c r="F14" s="1"/>
    </row>
    <row r="15" spans="1:6" x14ac:dyDescent="0.25">
      <c r="A15" s="6" t="s">
        <v>239</v>
      </c>
      <c r="B15" s="9" t="s">
        <v>1232</v>
      </c>
      <c r="C15" s="1" t="s">
        <v>314</v>
      </c>
      <c r="D15" s="1" t="s">
        <v>861</v>
      </c>
      <c r="E15" s="12"/>
      <c r="F15" s="1"/>
    </row>
    <row r="16" spans="1:6" x14ac:dyDescent="0.25">
      <c r="A16" s="16" t="s">
        <v>243</v>
      </c>
      <c r="B16" s="17" t="s">
        <v>246</v>
      </c>
      <c r="C16" s="15" t="s">
        <v>244</v>
      </c>
      <c r="D16" s="15" t="s">
        <v>461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146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1246</v>
      </c>
      <c r="C13" s="5" t="s">
        <v>1247</v>
      </c>
      <c r="D13" s="5" t="s">
        <v>1248</v>
      </c>
      <c r="E13" s="14"/>
      <c r="F13" s="1"/>
    </row>
    <row r="14" spans="1:6" x14ac:dyDescent="0.25">
      <c r="A14" s="6" t="s">
        <v>832</v>
      </c>
      <c r="B14" s="9" t="s">
        <v>960</v>
      </c>
      <c r="C14" s="1" t="s">
        <v>1249</v>
      </c>
      <c r="D14" s="1" t="s">
        <v>622</v>
      </c>
      <c r="E14" s="12"/>
      <c r="F14" s="1"/>
    </row>
    <row r="15" spans="1:6" x14ac:dyDescent="0.25">
      <c r="A15" s="6" t="s">
        <v>239</v>
      </c>
      <c r="B15" s="9" t="s">
        <v>241</v>
      </c>
      <c r="C15" s="1" t="s">
        <v>433</v>
      </c>
      <c r="D15" s="1" t="s">
        <v>1196</v>
      </c>
      <c r="E15" s="12"/>
      <c r="F15" s="1"/>
    </row>
    <row r="16" spans="1:6" x14ac:dyDescent="0.25">
      <c r="A16" s="16" t="s">
        <v>243</v>
      </c>
      <c r="B16" s="17" t="s">
        <v>270</v>
      </c>
      <c r="C16" s="15" t="s">
        <v>244</v>
      </c>
      <c r="D16" s="15" t="s">
        <v>333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148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1250</v>
      </c>
      <c r="C13" s="5" t="s">
        <v>1251</v>
      </c>
      <c r="D13" s="5" t="s">
        <v>1252</v>
      </c>
      <c r="E13" s="14"/>
      <c r="F13" s="1"/>
    </row>
    <row r="14" spans="1:6" x14ac:dyDescent="0.25">
      <c r="A14" s="6" t="s">
        <v>832</v>
      </c>
      <c r="B14" s="9" t="s">
        <v>1253</v>
      </c>
      <c r="C14" s="1" t="s">
        <v>1254</v>
      </c>
      <c r="D14" s="1" t="s">
        <v>1255</v>
      </c>
      <c r="E14" s="12"/>
      <c r="F14" s="1"/>
    </row>
    <row r="15" spans="1:6" x14ac:dyDescent="0.25">
      <c r="A15" s="6" t="s">
        <v>239</v>
      </c>
      <c r="B15" s="9" t="s">
        <v>314</v>
      </c>
      <c r="C15" s="1" t="s">
        <v>749</v>
      </c>
      <c r="D15" s="1" t="s">
        <v>1256</v>
      </c>
      <c r="E15" s="12"/>
      <c r="F15" s="1"/>
    </row>
    <row r="16" spans="1:6" x14ac:dyDescent="0.25">
      <c r="A16" s="6" t="s">
        <v>243</v>
      </c>
      <c r="B16" s="9" t="s">
        <v>462</v>
      </c>
      <c r="C16" s="1" t="s">
        <v>244</v>
      </c>
      <c r="D16" s="1" t="s">
        <v>333</v>
      </c>
      <c r="E16" s="12"/>
      <c r="F16" s="1"/>
    </row>
    <row r="17" spans="1:6" x14ac:dyDescent="0.25">
      <c r="A17" s="16" t="s">
        <v>357</v>
      </c>
      <c r="B17" s="17" t="s">
        <v>245</v>
      </c>
      <c r="C17" s="15" t="s">
        <v>245</v>
      </c>
      <c r="D17" s="15" t="s">
        <v>462</v>
      </c>
      <c r="E17" s="18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3" t="s">
        <v>214</v>
      </c>
      <c r="B21" s="1"/>
      <c r="C21" s="1"/>
      <c r="D21" s="1"/>
      <c r="E21" s="1"/>
      <c r="F21" s="1"/>
    </row>
    <row r="22" spans="1:6" x14ac:dyDescent="0.25">
      <c r="A22" s="3" t="s">
        <v>247</v>
      </c>
      <c r="B22" s="1"/>
      <c r="C22" s="1"/>
      <c r="D22" s="1"/>
      <c r="E22" s="1"/>
      <c r="F22" s="1"/>
    </row>
    <row r="23" spans="1:6" x14ac:dyDescent="0.25">
      <c r="A23" s="3" t="s">
        <v>248</v>
      </c>
      <c r="B23" s="1"/>
      <c r="C23" s="1"/>
      <c r="D23" s="1"/>
      <c r="E23" s="1"/>
      <c r="F23" s="1"/>
    </row>
    <row r="24" spans="1:6" x14ac:dyDescent="0.25">
      <c r="A24" s="3"/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19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215</v>
      </c>
      <c r="B13" s="11" t="s">
        <v>335</v>
      </c>
      <c r="C13" s="5" t="s">
        <v>336</v>
      </c>
      <c r="D13" s="5" t="s">
        <v>337</v>
      </c>
      <c r="E13" s="14"/>
      <c r="F13" s="1"/>
    </row>
    <row r="14" spans="1:6" x14ac:dyDescent="0.25">
      <c r="A14" s="6" t="s">
        <v>219</v>
      </c>
      <c r="B14" s="9" t="s">
        <v>338</v>
      </c>
      <c r="C14" s="1" t="s">
        <v>339</v>
      </c>
      <c r="D14" s="1" t="s">
        <v>340</v>
      </c>
      <c r="E14" s="12"/>
      <c r="F14" s="1"/>
    </row>
    <row r="15" spans="1:6" x14ac:dyDescent="0.25">
      <c r="A15" s="6" t="s">
        <v>223</v>
      </c>
      <c r="B15" s="9" t="s">
        <v>341</v>
      </c>
      <c r="C15" s="1" t="s">
        <v>342</v>
      </c>
      <c r="D15" s="1" t="s">
        <v>343</v>
      </c>
      <c r="E15" s="12"/>
      <c r="F15" s="1"/>
    </row>
    <row r="16" spans="1:6" x14ac:dyDescent="0.25">
      <c r="A16" s="6" t="s">
        <v>227</v>
      </c>
      <c r="B16" s="9" t="s">
        <v>344</v>
      </c>
      <c r="C16" s="1" t="s">
        <v>345</v>
      </c>
      <c r="D16" s="1" t="s">
        <v>255</v>
      </c>
      <c r="E16" s="12"/>
      <c r="F16" s="1"/>
    </row>
    <row r="17" spans="1:6" x14ac:dyDescent="0.25">
      <c r="A17" s="6" t="s">
        <v>231</v>
      </c>
      <c r="B17" s="9" t="s">
        <v>346</v>
      </c>
      <c r="C17" s="1" t="s">
        <v>347</v>
      </c>
      <c r="D17" s="1" t="s">
        <v>348</v>
      </c>
      <c r="E17" s="12"/>
      <c r="F17" s="1"/>
    </row>
    <row r="18" spans="1:6" x14ac:dyDescent="0.25">
      <c r="A18" s="6" t="s">
        <v>235</v>
      </c>
      <c r="B18" s="9" t="s">
        <v>349</v>
      </c>
      <c r="C18" s="1" t="s">
        <v>350</v>
      </c>
      <c r="D18" s="1" t="s">
        <v>351</v>
      </c>
      <c r="E18" s="12"/>
      <c r="F18" s="1"/>
    </row>
    <row r="19" spans="1:6" x14ac:dyDescent="0.25">
      <c r="A19" s="6" t="s">
        <v>239</v>
      </c>
      <c r="B19" s="9" t="s">
        <v>352</v>
      </c>
      <c r="C19" s="1" t="s">
        <v>241</v>
      </c>
      <c r="D19" s="1" t="s">
        <v>353</v>
      </c>
      <c r="E19" s="12"/>
      <c r="F19" s="1"/>
    </row>
    <row r="20" spans="1:6" x14ac:dyDescent="0.25">
      <c r="A20" s="6" t="s">
        <v>243</v>
      </c>
      <c r="B20" s="9" t="s">
        <v>354</v>
      </c>
      <c r="C20" s="1" t="s">
        <v>355</v>
      </c>
      <c r="D20" s="1" t="s">
        <v>356</v>
      </c>
      <c r="E20" s="12"/>
      <c r="F20" s="1"/>
    </row>
    <row r="21" spans="1:6" x14ac:dyDescent="0.25">
      <c r="A21" s="16" t="s">
        <v>357</v>
      </c>
      <c r="B21" s="17" t="s">
        <v>358</v>
      </c>
      <c r="C21" s="15" t="s">
        <v>359</v>
      </c>
      <c r="D21" s="15" t="s">
        <v>360</v>
      </c>
      <c r="E21" s="18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3" t="s">
        <v>214</v>
      </c>
      <c r="B25" s="1"/>
      <c r="C25" s="1"/>
      <c r="D25" s="1"/>
      <c r="E25" s="1"/>
      <c r="F25" s="1"/>
    </row>
    <row r="26" spans="1:6" x14ac:dyDescent="0.25">
      <c r="A26" s="3" t="s">
        <v>247</v>
      </c>
      <c r="B26" s="1"/>
      <c r="C26" s="1"/>
      <c r="D26" s="1"/>
      <c r="E26" s="1"/>
      <c r="F26" s="1"/>
    </row>
    <row r="27" spans="1:6" x14ac:dyDescent="0.25">
      <c r="A27" s="3" t="s">
        <v>248</v>
      </c>
      <c r="B27" s="1"/>
      <c r="C27" s="1"/>
      <c r="D27" s="1"/>
      <c r="E27" s="1"/>
      <c r="F27" s="1"/>
    </row>
    <row r="28" spans="1:6" x14ac:dyDescent="0.25">
      <c r="A28" s="3"/>
    </row>
  </sheetData>
  <pageMargins left="0.7" right="0.7" top="0.75" bottom="0.75" header="0.3" footer="0.3"/>
  <pageSetup paperSize="9" orientation="portrait" horizontalDpi="300" verticalDpi="30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150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1257</v>
      </c>
      <c r="C13" s="5" t="s">
        <v>1258</v>
      </c>
      <c r="D13" s="5" t="s">
        <v>1259</v>
      </c>
      <c r="E13" s="14"/>
      <c r="F13" s="1"/>
    </row>
    <row r="14" spans="1:6" x14ac:dyDescent="0.25">
      <c r="A14" s="6" t="s">
        <v>832</v>
      </c>
      <c r="B14" s="9" t="s">
        <v>1260</v>
      </c>
      <c r="C14" s="1" t="s">
        <v>1261</v>
      </c>
      <c r="D14" s="1" t="s">
        <v>1262</v>
      </c>
      <c r="E14" s="12"/>
      <c r="F14" s="1"/>
    </row>
    <row r="15" spans="1:6" x14ac:dyDescent="0.25">
      <c r="A15" s="6" t="s">
        <v>239</v>
      </c>
      <c r="B15" s="9" t="s">
        <v>601</v>
      </c>
      <c r="C15" s="1" t="s">
        <v>333</v>
      </c>
      <c r="D15" s="1" t="s">
        <v>675</v>
      </c>
      <c r="E15" s="12"/>
      <c r="F15" s="1"/>
    </row>
    <row r="16" spans="1:6" x14ac:dyDescent="0.25">
      <c r="A16" s="6" t="s">
        <v>243</v>
      </c>
      <c r="B16" s="9" t="s">
        <v>246</v>
      </c>
      <c r="C16" s="1" t="s">
        <v>244</v>
      </c>
      <c r="D16" s="1" t="s">
        <v>657</v>
      </c>
      <c r="E16" s="12"/>
      <c r="F16" s="1"/>
    </row>
    <row r="17" spans="1:6" x14ac:dyDescent="0.25">
      <c r="A17" s="16" t="s">
        <v>357</v>
      </c>
      <c r="B17" s="17" t="s">
        <v>245</v>
      </c>
      <c r="C17" s="15" t="s">
        <v>245</v>
      </c>
      <c r="D17" s="15" t="s">
        <v>462</v>
      </c>
      <c r="E17" s="18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3" t="s">
        <v>214</v>
      </c>
      <c r="B21" s="1"/>
      <c r="C21" s="1"/>
      <c r="D21" s="1"/>
      <c r="E21" s="1"/>
      <c r="F21" s="1"/>
    </row>
    <row r="22" spans="1:6" x14ac:dyDescent="0.25">
      <c r="A22" s="3" t="s">
        <v>247</v>
      </c>
      <c r="B22" s="1"/>
      <c r="C22" s="1"/>
      <c r="D22" s="1"/>
      <c r="E22" s="1"/>
      <c r="F22" s="1"/>
    </row>
    <row r="23" spans="1:6" x14ac:dyDescent="0.25">
      <c r="A23" s="3" t="s">
        <v>248</v>
      </c>
      <c r="B23" s="1"/>
      <c r="C23" s="1"/>
      <c r="D23" s="1"/>
      <c r="E23" s="1"/>
      <c r="F23" s="1"/>
    </row>
    <row r="24" spans="1:6" x14ac:dyDescent="0.25">
      <c r="A24" s="3"/>
    </row>
  </sheetData>
  <pageMargins left="0.7" right="0.7" top="0.75" bottom="0.75" header="0.3" footer="0.3"/>
  <pageSetup paperSize="9" orientation="portrait" horizontalDpi="300" verticalDpi="30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152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1263</v>
      </c>
      <c r="C13" s="5" t="s">
        <v>277</v>
      </c>
      <c r="D13" s="5" t="s">
        <v>1264</v>
      </c>
      <c r="E13" s="14"/>
      <c r="F13" s="1"/>
    </row>
    <row r="14" spans="1:6" x14ac:dyDescent="0.25">
      <c r="A14" s="6" t="s">
        <v>832</v>
      </c>
      <c r="B14" s="9" t="s">
        <v>1265</v>
      </c>
      <c r="C14" s="1" t="s">
        <v>1266</v>
      </c>
      <c r="D14" s="1" t="s">
        <v>1267</v>
      </c>
      <c r="E14" s="12"/>
      <c r="F14" s="1"/>
    </row>
    <row r="15" spans="1:6" x14ac:dyDescent="0.25">
      <c r="A15" s="6" t="s">
        <v>239</v>
      </c>
      <c r="B15" s="9" t="s">
        <v>271</v>
      </c>
      <c r="C15" s="1" t="s">
        <v>461</v>
      </c>
      <c r="D15" s="1" t="s">
        <v>801</v>
      </c>
      <c r="E15" s="12"/>
      <c r="F15" s="1"/>
    </row>
    <row r="16" spans="1:6" x14ac:dyDescent="0.25">
      <c r="A16" s="6" t="s">
        <v>243</v>
      </c>
      <c r="B16" s="9" t="s">
        <v>462</v>
      </c>
      <c r="C16" s="1" t="s">
        <v>244</v>
      </c>
      <c r="D16" s="1" t="s">
        <v>461</v>
      </c>
      <c r="E16" s="12"/>
      <c r="F16" s="1"/>
    </row>
    <row r="17" spans="1:6" x14ac:dyDescent="0.25">
      <c r="A17" s="16" t="s">
        <v>357</v>
      </c>
      <c r="B17" s="17" t="s">
        <v>245</v>
      </c>
      <c r="C17" s="15" t="s">
        <v>245</v>
      </c>
      <c r="D17" s="15" t="s">
        <v>462</v>
      </c>
      <c r="E17" s="18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3" t="s">
        <v>214</v>
      </c>
      <c r="B21" s="1"/>
      <c r="C21" s="1"/>
      <c r="D21" s="1"/>
      <c r="E21" s="1"/>
      <c r="F21" s="1"/>
    </row>
    <row r="22" spans="1:6" x14ac:dyDescent="0.25">
      <c r="A22" s="3" t="s">
        <v>247</v>
      </c>
      <c r="B22" s="1"/>
      <c r="C22" s="1"/>
      <c r="D22" s="1"/>
      <c r="E22" s="1"/>
      <c r="F22" s="1"/>
    </row>
    <row r="23" spans="1:6" x14ac:dyDescent="0.25">
      <c r="A23" s="3" t="s">
        <v>248</v>
      </c>
      <c r="B23" s="1"/>
      <c r="C23" s="1"/>
      <c r="D23" s="1"/>
      <c r="E23" s="1"/>
      <c r="F23" s="1"/>
    </row>
    <row r="24" spans="1:6" x14ac:dyDescent="0.25">
      <c r="A24" s="3"/>
    </row>
  </sheetData>
  <pageMargins left="0.7" right="0.7" top="0.75" bottom="0.75" header="0.3" footer="0.3"/>
  <pageSetup paperSize="9" orientation="portrait" horizontalDpi="300" verticalDpi="30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154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1268</v>
      </c>
      <c r="C13" s="5" t="s">
        <v>1269</v>
      </c>
      <c r="D13" s="5" t="s">
        <v>1270</v>
      </c>
      <c r="E13" s="14"/>
      <c r="F13" s="1"/>
    </row>
    <row r="14" spans="1:6" x14ac:dyDescent="0.25">
      <c r="A14" s="6" t="s">
        <v>832</v>
      </c>
      <c r="B14" s="9" t="s">
        <v>1271</v>
      </c>
      <c r="C14" s="1" t="s">
        <v>1272</v>
      </c>
      <c r="D14" s="1" t="s">
        <v>1273</v>
      </c>
      <c r="E14" s="12"/>
      <c r="F14" s="1"/>
    </row>
    <row r="15" spans="1:6" x14ac:dyDescent="0.25">
      <c r="A15" s="6" t="s">
        <v>239</v>
      </c>
      <c r="B15" s="9" t="s">
        <v>433</v>
      </c>
      <c r="C15" s="1" t="s">
        <v>313</v>
      </c>
      <c r="D15" s="1" t="s">
        <v>291</v>
      </c>
      <c r="E15" s="12"/>
      <c r="F15" s="1"/>
    </row>
    <row r="16" spans="1:6" x14ac:dyDescent="0.25">
      <c r="A16" s="6" t="s">
        <v>243</v>
      </c>
      <c r="B16" s="9" t="s">
        <v>462</v>
      </c>
      <c r="C16" s="1" t="s">
        <v>244</v>
      </c>
      <c r="D16" s="1" t="s">
        <v>382</v>
      </c>
      <c r="E16" s="12"/>
      <c r="F16" s="1"/>
    </row>
    <row r="17" spans="1:6" x14ac:dyDescent="0.25">
      <c r="A17" s="16" t="s">
        <v>357</v>
      </c>
      <c r="B17" s="17" t="s">
        <v>245</v>
      </c>
      <c r="C17" s="15" t="s">
        <v>245</v>
      </c>
      <c r="D17" s="15" t="s">
        <v>462</v>
      </c>
      <c r="E17" s="18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3" t="s">
        <v>214</v>
      </c>
      <c r="B21" s="1"/>
      <c r="C21" s="1"/>
      <c r="D21" s="1"/>
      <c r="E21" s="1"/>
      <c r="F21" s="1"/>
    </row>
    <row r="22" spans="1:6" x14ac:dyDescent="0.25">
      <c r="A22" s="3" t="s">
        <v>247</v>
      </c>
      <c r="B22" s="1"/>
      <c r="C22" s="1"/>
      <c r="D22" s="1"/>
      <c r="E22" s="1"/>
      <c r="F22" s="1"/>
    </row>
    <row r="23" spans="1:6" x14ac:dyDescent="0.25">
      <c r="A23" s="3" t="s">
        <v>248</v>
      </c>
      <c r="B23" s="1"/>
      <c r="C23" s="1"/>
      <c r="D23" s="1"/>
      <c r="E23" s="1"/>
      <c r="F23" s="1"/>
    </row>
    <row r="24" spans="1:6" x14ac:dyDescent="0.25">
      <c r="A24" s="3"/>
    </row>
  </sheetData>
  <pageMargins left="0.7" right="0.7" top="0.75" bottom="0.75" header="0.3" footer="0.3"/>
  <pageSetup paperSize="9" orientation="portrait" horizontalDpi="300" verticalDpi="30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156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851</v>
      </c>
      <c r="C13" s="5" t="s">
        <v>1274</v>
      </c>
      <c r="D13" s="5" t="s">
        <v>1275</v>
      </c>
      <c r="E13" s="14"/>
      <c r="F13" s="1"/>
    </row>
    <row r="14" spans="1:6" x14ac:dyDescent="0.25">
      <c r="A14" s="6" t="s">
        <v>832</v>
      </c>
      <c r="B14" s="9" t="s">
        <v>1276</v>
      </c>
      <c r="C14" s="1" t="s">
        <v>1277</v>
      </c>
      <c r="D14" s="1" t="s">
        <v>1278</v>
      </c>
      <c r="E14" s="12"/>
      <c r="F14" s="1"/>
    </row>
    <row r="15" spans="1:6" x14ac:dyDescent="0.25">
      <c r="A15" s="6" t="s">
        <v>239</v>
      </c>
      <c r="B15" s="9" t="s">
        <v>404</v>
      </c>
      <c r="C15" s="1" t="s">
        <v>463</v>
      </c>
      <c r="D15" s="1" t="s">
        <v>1196</v>
      </c>
      <c r="E15" s="12"/>
      <c r="F15" s="1"/>
    </row>
    <row r="16" spans="1:6" x14ac:dyDescent="0.25">
      <c r="A16" s="6" t="s">
        <v>243</v>
      </c>
      <c r="B16" s="9" t="s">
        <v>462</v>
      </c>
      <c r="C16" s="1" t="s">
        <v>244</v>
      </c>
      <c r="D16" s="1" t="s">
        <v>461</v>
      </c>
      <c r="E16" s="12"/>
      <c r="F16" s="1"/>
    </row>
    <row r="17" spans="1:6" x14ac:dyDescent="0.25">
      <c r="A17" s="16" t="s">
        <v>357</v>
      </c>
      <c r="B17" s="17" t="s">
        <v>245</v>
      </c>
      <c r="C17" s="15" t="s">
        <v>245</v>
      </c>
      <c r="D17" s="15" t="s">
        <v>462</v>
      </c>
      <c r="E17" s="18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3" t="s">
        <v>214</v>
      </c>
      <c r="B21" s="1"/>
      <c r="C21" s="1"/>
      <c r="D21" s="1"/>
      <c r="E21" s="1"/>
      <c r="F21" s="1"/>
    </row>
    <row r="22" spans="1:6" x14ac:dyDescent="0.25">
      <c r="A22" s="3" t="s">
        <v>247</v>
      </c>
      <c r="B22" s="1"/>
      <c r="C22" s="1"/>
      <c r="D22" s="1"/>
      <c r="E22" s="1"/>
      <c r="F22" s="1"/>
    </row>
    <row r="23" spans="1:6" x14ac:dyDescent="0.25">
      <c r="A23" s="3" t="s">
        <v>248</v>
      </c>
      <c r="B23" s="1"/>
      <c r="C23" s="1"/>
      <c r="D23" s="1"/>
      <c r="E23" s="1"/>
      <c r="F23" s="1"/>
    </row>
    <row r="24" spans="1:6" x14ac:dyDescent="0.25">
      <c r="A24" s="3"/>
    </row>
  </sheetData>
  <pageMargins left="0.7" right="0.7" top="0.75" bottom="0.75" header="0.3" footer="0.3"/>
  <pageSetup paperSize="9" orientation="portrait" horizontalDpi="300" verticalDpi="30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158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1279</v>
      </c>
      <c r="B13" s="11" t="s">
        <v>1280</v>
      </c>
      <c r="C13" s="5" t="s">
        <v>1281</v>
      </c>
      <c r="D13" s="5" t="s">
        <v>1282</v>
      </c>
      <c r="E13" s="14"/>
      <c r="F13" s="1"/>
    </row>
    <row r="14" spans="1:6" x14ac:dyDescent="0.25">
      <c r="A14" s="6" t="s">
        <v>1283</v>
      </c>
      <c r="B14" s="9" t="s">
        <v>493</v>
      </c>
      <c r="C14" s="1" t="s">
        <v>433</v>
      </c>
      <c r="D14" s="1" t="s">
        <v>405</v>
      </c>
      <c r="E14" s="12"/>
      <c r="F14" s="1"/>
    </row>
    <row r="15" spans="1:6" x14ac:dyDescent="0.25">
      <c r="A15" s="6" t="s">
        <v>1284</v>
      </c>
      <c r="B15" s="9" t="s">
        <v>1285</v>
      </c>
      <c r="C15" s="1" t="s">
        <v>1286</v>
      </c>
      <c r="D15" s="1" t="s">
        <v>1287</v>
      </c>
      <c r="E15" s="12"/>
      <c r="F15" s="1"/>
    </row>
    <row r="16" spans="1:6" x14ac:dyDescent="0.25">
      <c r="A16" s="6" t="s">
        <v>1288</v>
      </c>
      <c r="B16" s="9" t="s">
        <v>334</v>
      </c>
      <c r="C16" s="1" t="s">
        <v>241</v>
      </c>
      <c r="D16" s="1" t="s">
        <v>1289</v>
      </c>
      <c r="E16" s="12"/>
      <c r="F16" s="1"/>
    </row>
    <row r="17" spans="1:6" x14ac:dyDescent="0.25">
      <c r="A17" s="6" t="s">
        <v>1290</v>
      </c>
      <c r="B17" s="9" t="s">
        <v>244</v>
      </c>
      <c r="C17" s="1" t="s">
        <v>245</v>
      </c>
      <c r="D17" s="1" t="s">
        <v>313</v>
      </c>
      <c r="E17" s="12"/>
      <c r="F17" s="1"/>
    </row>
    <row r="18" spans="1:6" x14ac:dyDescent="0.25">
      <c r="A18" s="6" t="s">
        <v>1291</v>
      </c>
      <c r="B18" s="9" t="s">
        <v>1292</v>
      </c>
      <c r="C18" s="1" t="s">
        <v>1293</v>
      </c>
      <c r="D18" s="1" t="s">
        <v>680</v>
      </c>
      <c r="E18" s="12"/>
      <c r="F18" s="1"/>
    </row>
    <row r="19" spans="1:6" x14ac:dyDescent="0.25">
      <c r="A19" s="6" t="s">
        <v>1294</v>
      </c>
      <c r="B19" s="9" t="s">
        <v>1117</v>
      </c>
      <c r="C19" s="1" t="s">
        <v>601</v>
      </c>
      <c r="D19" s="1" t="s">
        <v>1295</v>
      </c>
      <c r="E19" s="12"/>
      <c r="F19" s="1"/>
    </row>
    <row r="20" spans="1:6" x14ac:dyDescent="0.25">
      <c r="A20" s="6" t="s">
        <v>1296</v>
      </c>
      <c r="B20" s="9" t="s">
        <v>383</v>
      </c>
      <c r="C20" s="1" t="s">
        <v>241</v>
      </c>
      <c r="D20" s="1" t="s">
        <v>679</v>
      </c>
      <c r="E20" s="12"/>
      <c r="F20" s="1"/>
    </row>
    <row r="21" spans="1:6" x14ac:dyDescent="0.25">
      <c r="A21" s="6" t="s">
        <v>239</v>
      </c>
      <c r="B21" s="9" t="s">
        <v>635</v>
      </c>
      <c r="C21" s="1" t="s">
        <v>270</v>
      </c>
      <c r="D21" s="1" t="s">
        <v>271</v>
      </c>
      <c r="E21" s="12"/>
      <c r="F21" s="1"/>
    </row>
    <row r="22" spans="1:6" x14ac:dyDescent="0.25">
      <c r="A22" s="6" t="s">
        <v>243</v>
      </c>
      <c r="B22" s="9" t="s">
        <v>246</v>
      </c>
      <c r="C22" s="1" t="s">
        <v>244</v>
      </c>
      <c r="D22" s="1" t="s">
        <v>463</v>
      </c>
      <c r="E22" s="12"/>
      <c r="F22" s="1"/>
    </row>
    <row r="23" spans="1:6" x14ac:dyDescent="0.25">
      <c r="A23" s="16" t="s">
        <v>357</v>
      </c>
      <c r="B23" s="17" t="s">
        <v>245</v>
      </c>
      <c r="C23" s="15" t="s">
        <v>245</v>
      </c>
      <c r="D23" s="15" t="s">
        <v>462</v>
      </c>
      <c r="E23" s="18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3" t="s">
        <v>214</v>
      </c>
      <c r="B27" s="1"/>
      <c r="C27" s="1"/>
      <c r="D27" s="1"/>
      <c r="E27" s="1"/>
      <c r="F27" s="1"/>
    </row>
    <row r="28" spans="1:6" x14ac:dyDescent="0.25">
      <c r="A28" s="3" t="s">
        <v>247</v>
      </c>
      <c r="B28" s="1"/>
      <c r="C28" s="1"/>
      <c r="D28" s="1"/>
      <c r="E28" s="1"/>
      <c r="F28" s="1"/>
    </row>
    <row r="29" spans="1:6" x14ac:dyDescent="0.25">
      <c r="A29" s="3" t="s">
        <v>248</v>
      </c>
      <c r="B29" s="1"/>
      <c r="C29" s="1"/>
      <c r="D29" s="1"/>
      <c r="E29" s="1"/>
      <c r="F29" s="1"/>
    </row>
    <row r="30" spans="1:6" x14ac:dyDescent="0.25">
      <c r="A30" s="3"/>
    </row>
  </sheetData>
  <pageMargins left="0.7" right="0.7" top="0.75" bottom="0.75" header="0.3" footer="0.3"/>
  <pageSetup paperSize="9" orientation="portrait" horizontalDpi="300" verticalDpi="30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160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1297</v>
      </c>
      <c r="C13" s="5" t="s">
        <v>1298</v>
      </c>
      <c r="D13" s="5" t="s">
        <v>1299</v>
      </c>
      <c r="E13" s="14"/>
      <c r="F13" s="1"/>
    </row>
    <row r="14" spans="1:6" x14ac:dyDescent="0.25">
      <c r="A14" s="6" t="s">
        <v>832</v>
      </c>
      <c r="B14" s="9" t="s">
        <v>656</v>
      </c>
      <c r="C14" s="1" t="s">
        <v>1300</v>
      </c>
      <c r="D14" s="1" t="s">
        <v>1301</v>
      </c>
      <c r="E14" s="12"/>
      <c r="F14" s="1"/>
    </row>
    <row r="15" spans="1:6" x14ac:dyDescent="0.25">
      <c r="A15" s="6" t="s">
        <v>239</v>
      </c>
      <c r="B15" s="9" t="s">
        <v>657</v>
      </c>
      <c r="C15" s="1" t="s">
        <v>246</v>
      </c>
      <c r="D15" s="1" t="s">
        <v>1117</v>
      </c>
      <c r="E15" s="12"/>
      <c r="F15" s="1"/>
    </row>
    <row r="16" spans="1:6" x14ac:dyDescent="0.25">
      <c r="A16" s="16" t="s">
        <v>243</v>
      </c>
      <c r="B16" s="17" t="s">
        <v>245</v>
      </c>
      <c r="C16" s="15" t="s">
        <v>245</v>
      </c>
      <c r="D16" s="15" t="s">
        <v>245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162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646</v>
      </c>
      <c r="C13" s="5" t="s">
        <v>1302</v>
      </c>
      <c r="D13" s="5" t="s">
        <v>1303</v>
      </c>
      <c r="E13" s="14"/>
      <c r="F13" s="1"/>
    </row>
    <row r="14" spans="1:6" x14ac:dyDescent="0.25">
      <c r="A14" s="6" t="s">
        <v>832</v>
      </c>
      <c r="B14" s="9" t="s">
        <v>1304</v>
      </c>
      <c r="C14" s="1" t="s">
        <v>1305</v>
      </c>
      <c r="D14" s="1" t="s">
        <v>1306</v>
      </c>
      <c r="E14" s="12"/>
      <c r="F14" s="1"/>
    </row>
    <row r="15" spans="1:6" x14ac:dyDescent="0.25">
      <c r="A15" s="6" t="s">
        <v>239</v>
      </c>
      <c r="B15" s="9" t="s">
        <v>244</v>
      </c>
      <c r="C15" s="1" t="s">
        <v>245</v>
      </c>
      <c r="D15" s="1" t="s">
        <v>355</v>
      </c>
      <c r="E15" s="12"/>
      <c r="F15" s="1"/>
    </row>
    <row r="16" spans="1:6" x14ac:dyDescent="0.25">
      <c r="A16" s="16" t="s">
        <v>243</v>
      </c>
      <c r="B16" s="17" t="s">
        <v>244</v>
      </c>
      <c r="C16" s="15" t="s">
        <v>245</v>
      </c>
      <c r="D16" s="15" t="s">
        <v>246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164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1307</v>
      </c>
      <c r="C13" s="5" t="s">
        <v>1308</v>
      </c>
      <c r="D13" s="5" t="s">
        <v>1309</v>
      </c>
      <c r="E13" s="14"/>
      <c r="F13" s="1"/>
    </row>
    <row r="14" spans="1:6" x14ac:dyDescent="0.25">
      <c r="A14" s="6" t="s">
        <v>832</v>
      </c>
      <c r="B14" s="9" t="s">
        <v>1310</v>
      </c>
      <c r="C14" s="1" t="s">
        <v>1311</v>
      </c>
      <c r="D14" s="1" t="s">
        <v>1312</v>
      </c>
      <c r="E14" s="12"/>
      <c r="F14" s="1"/>
    </row>
    <row r="15" spans="1:6" x14ac:dyDescent="0.25">
      <c r="A15" s="6" t="s">
        <v>239</v>
      </c>
      <c r="B15" s="9" t="s">
        <v>244</v>
      </c>
      <c r="C15" s="1" t="s">
        <v>245</v>
      </c>
      <c r="D15" s="1" t="s">
        <v>246</v>
      </c>
      <c r="E15" s="12"/>
      <c r="F15" s="1"/>
    </row>
    <row r="16" spans="1:6" x14ac:dyDescent="0.25">
      <c r="A16" s="16" t="s">
        <v>243</v>
      </c>
      <c r="B16" s="17" t="s">
        <v>245</v>
      </c>
      <c r="C16" s="15" t="s">
        <v>245</v>
      </c>
      <c r="D16" s="15" t="s">
        <v>245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166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1313</v>
      </c>
      <c r="C13" s="5" t="s">
        <v>1314</v>
      </c>
      <c r="D13" s="5" t="s">
        <v>1315</v>
      </c>
      <c r="E13" s="14"/>
      <c r="F13" s="1"/>
    </row>
    <row r="14" spans="1:6" x14ac:dyDescent="0.25">
      <c r="A14" s="6" t="s">
        <v>832</v>
      </c>
      <c r="B14" s="9" t="s">
        <v>1316</v>
      </c>
      <c r="C14" s="1" t="s">
        <v>1317</v>
      </c>
      <c r="D14" s="1" t="s">
        <v>1318</v>
      </c>
      <c r="E14" s="12"/>
      <c r="F14" s="1"/>
    </row>
    <row r="15" spans="1:6" x14ac:dyDescent="0.25">
      <c r="A15" s="6" t="s">
        <v>239</v>
      </c>
      <c r="B15" s="9" t="s">
        <v>462</v>
      </c>
      <c r="C15" s="1" t="s">
        <v>244</v>
      </c>
      <c r="D15" s="1" t="s">
        <v>382</v>
      </c>
      <c r="E15" s="12"/>
      <c r="F15" s="1"/>
    </row>
    <row r="16" spans="1:6" x14ac:dyDescent="0.25">
      <c r="A16" s="16" t="s">
        <v>243</v>
      </c>
      <c r="B16" s="17" t="s">
        <v>244</v>
      </c>
      <c r="C16" s="15" t="s">
        <v>245</v>
      </c>
      <c r="D16" s="15" t="s">
        <v>355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168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1319</v>
      </c>
      <c r="C13" s="5" t="s">
        <v>1320</v>
      </c>
      <c r="D13" s="5" t="s">
        <v>1321</v>
      </c>
      <c r="E13" s="14"/>
      <c r="F13" s="1"/>
    </row>
    <row r="14" spans="1:6" x14ac:dyDescent="0.25">
      <c r="A14" s="6" t="s">
        <v>832</v>
      </c>
      <c r="B14" s="9" t="s">
        <v>805</v>
      </c>
      <c r="C14" s="1" t="s">
        <v>1322</v>
      </c>
      <c r="D14" s="1" t="s">
        <v>1323</v>
      </c>
      <c r="E14" s="12"/>
      <c r="F14" s="1"/>
    </row>
    <row r="15" spans="1:6" x14ac:dyDescent="0.25">
      <c r="A15" s="6" t="s">
        <v>239</v>
      </c>
      <c r="B15" s="9" t="s">
        <v>601</v>
      </c>
      <c r="C15" s="1" t="s">
        <v>333</v>
      </c>
      <c r="D15" s="1" t="s">
        <v>889</v>
      </c>
      <c r="E15" s="12"/>
      <c r="F15" s="1"/>
    </row>
    <row r="16" spans="1:6" x14ac:dyDescent="0.25">
      <c r="A16" s="16" t="s">
        <v>243</v>
      </c>
      <c r="B16" s="17" t="s">
        <v>244</v>
      </c>
      <c r="C16" s="15" t="s">
        <v>245</v>
      </c>
      <c r="D16" s="15" t="s">
        <v>462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21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215</v>
      </c>
      <c r="B13" s="11" t="s">
        <v>361</v>
      </c>
      <c r="C13" s="5" t="s">
        <v>362</v>
      </c>
      <c r="D13" s="5" t="s">
        <v>363</v>
      </c>
      <c r="E13" s="14"/>
      <c r="F13" s="1"/>
    </row>
    <row r="14" spans="1:6" x14ac:dyDescent="0.25">
      <c r="A14" s="6" t="s">
        <v>219</v>
      </c>
      <c r="B14" s="9" t="s">
        <v>364</v>
      </c>
      <c r="C14" s="1" t="s">
        <v>365</v>
      </c>
      <c r="D14" s="1" t="s">
        <v>366</v>
      </c>
      <c r="E14" s="12"/>
      <c r="F14" s="1"/>
    </row>
    <row r="15" spans="1:6" x14ac:dyDescent="0.25">
      <c r="A15" s="6" t="s">
        <v>223</v>
      </c>
      <c r="B15" s="9" t="s">
        <v>367</v>
      </c>
      <c r="C15" s="1" t="s">
        <v>368</v>
      </c>
      <c r="D15" s="1" t="s">
        <v>369</v>
      </c>
      <c r="E15" s="12"/>
      <c r="F15" s="1"/>
    </row>
    <row r="16" spans="1:6" x14ac:dyDescent="0.25">
      <c r="A16" s="6" t="s">
        <v>227</v>
      </c>
      <c r="B16" s="9" t="s">
        <v>370</v>
      </c>
      <c r="C16" s="1" t="s">
        <v>371</v>
      </c>
      <c r="D16" s="1" t="s">
        <v>372</v>
      </c>
      <c r="E16" s="12"/>
      <c r="F16" s="1"/>
    </row>
    <row r="17" spans="1:6" x14ac:dyDescent="0.25">
      <c r="A17" s="6" t="s">
        <v>231</v>
      </c>
      <c r="B17" s="9" t="s">
        <v>373</v>
      </c>
      <c r="C17" s="1" t="s">
        <v>374</v>
      </c>
      <c r="D17" s="1" t="s">
        <v>375</v>
      </c>
      <c r="E17" s="12"/>
      <c r="F17" s="1"/>
    </row>
    <row r="18" spans="1:6" x14ac:dyDescent="0.25">
      <c r="A18" s="6" t="s">
        <v>235</v>
      </c>
      <c r="B18" s="9" t="s">
        <v>376</v>
      </c>
      <c r="C18" s="1" t="s">
        <v>377</v>
      </c>
      <c r="D18" s="1" t="s">
        <v>378</v>
      </c>
      <c r="E18" s="12"/>
      <c r="F18" s="1"/>
    </row>
    <row r="19" spans="1:6" x14ac:dyDescent="0.25">
      <c r="A19" s="6" t="s">
        <v>239</v>
      </c>
      <c r="B19" s="9" t="s">
        <v>379</v>
      </c>
      <c r="C19" s="1" t="s">
        <v>380</v>
      </c>
      <c r="D19" s="1" t="s">
        <v>381</v>
      </c>
      <c r="E19" s="12"/>
      <c r="F19" s="1"/>
    </row>
    <row r="20" spans="1:6" x14ac:dyDescent="0.25">
      <c r="A20" s="6" t="s">
        <v>243</v>
      </c>
      <c r="B20" s="9" t="s">
        <v>382</v>
      </c>
      <c r="C20" s="1" t="s">
        <v>355</v>
      </c>
      <c r="D20" s="1" t="s">
        <v>383</v>
      </c>
      <c r="E20" s="12"/>
      <c r="F20" s="1"/>
    </row>
    <row r="21" spans="1:6" x14ac:dyDescent="0.25">
      <c r="A21" s="16" t="s">
        <v>357</v>
      </c>
      <c r="B21" s="17" t="s">
        <v>358</v>
      </c>
      <c r="C21" s="15" t="s">
        <v>359</v>
      </c>
      <c r="D21" s="15" t="s">
        <v>360</v>
      </c>
      <c r="E21" s="18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3" t="s">
        <v>214</v>
      </c>
      <c r="B25" s="1"/>
      <c r="C25" s="1"/>
      <c r="D25" s="1"/>
      <c r="E25" s="1"/>
      <c r="F25" s="1"/>
    </row>
    <row r="26" spans="1:6" x14ac:dyDescent="0.25">
      <c r="A26" s="3" t="s">
        <v>247</v>
      </c>
      <c r="B26" s="1"/>
      <c r="C26" s="1"/>
      <c r="D26" s="1"/>
      <c r="E26" s="1"/>
      <c r="F26" s="1"/>
    </row>
    <row r="27" spans="1:6" x14ac:dyDescent="0.25">
      <c r="A27" s="3" t="s">
        <v>248</v>
      </c>
      <c r="B27" s="1"/>
      <c r="C27" s="1"/>
      <c r="D27" s="1"/>
      <c r="E27" s="1"/>
      <c r="F27" s="1"/>
    </row>
    <row r="28" spans="1:6" x14ac:dyDescent="0.25">
      <c r="A28" s="3"/>
    </row>
  </sheetData>
  <pageMargins left="0.7" right="0.7" top="0.75" bottom="0.75" header="0.3" footer="0.3"/>
  <pageSetup paperSize="9" orientation="portrait" horizontalDpi="300" verticalDpi="30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170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1324</v>
      </c>
      <c r="C13" s="5" t="s">
        <v>1325</v>
      </c>
      <c r="D13" s="5" t="s">
        <v>1326</v>
      </c>
      <c r="E13" s="14"/>
      <c r="F13" s="1"/>
    </row>
    <row r="14" spans="1:6" x14ac:dyDescent="0.25">
      <c r="A14" s="6" t="s">
        <v>832</v>
      </c>
      <c r="B14" s="9" t="s">
        <v>1327</v>
      </c>
      <c r="C14" s="1" t="s">
        <v>1328</v>
      </c>
      <c r="D14" s="1" t="s">
        <v>1329</v>
      </c>
      <c r="E14" s="12"/>
      <c r="F14" s="1"/>
    </row>
    <row r="15" spans="1:6" x14ac:dyDescent="0.25">
      <c r="A15" s="6" t="s">
        <v>239</v>
      </c>
      <c r="B15" s="9" t="s">
        <v>354</v>
      </c>
      <c r="C15" s="1" t="s">
        <v>463</v>
      </c>
      <c r="D15" s="1" t="s">
        <v>801</v>
      </c>
      <c r="E15" s="12"/>
      <c r="F15" s="1"/>
    </row>
    <row r="16" spans="1:6" x14ac:dyDescent="0.25">
      <c r="A16" s="16" t="s">
        <v>243</v>
      </c>
      <c r="B16" s="17" t="s">
        <v>462</v>
      </c>
      <c r="C16" s="15" t="s">
        <v>244</v>
      </c>
      <c r="D16" s="15" t="s">
        <v>461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172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1330</v>
      </c>
      <c r="C13" s="5" t="s">
        <v>1331</v>
      </c>
      <c r="D13" s="5" t="s">
        <v>1332</v>
      </c>
      <c r="E13" s="14"/>
      <c r="F13" s="1"/>
    </row>
    <row r="14" spans="1:6" x14ac:dyDescent="0.25">
      <c r="A14" s="6" t="s">
        <v>832</v>
      </c>
      <c r="B14" s="9" t="s">
        <v>1333</v>
      </c>
      <c r="C14" s="1" t="s">
        <v>1334</v>
      </c>
      <c r="D14" s="1" t="s">
        <v>1335</v>
      </c>
      <c r="E14" s="12"/>
      <c r="F14" s="1"/>
    </row>
    <row r="15" spans="1:6" x14ac:dyDescent="0.25">
      <c r="A15" s="6" t="s">
        <v>239</v>
      </c>
      <c r="B15" s="9" t="s">
        <v>271</v>
      </c>
      <c r="C15" s="1" t="s">
        <v>461</v>
      </c>
      <c r="D15" s="1" t="s">
        <v>1117</v>
      </c>
      <c r="E15" s="12"/>
      <c r="F15" s="1"/>
    </row>
    <row r="16" spans="1:6" x14ac:dyDescent="0.25">
      <c r="A16" s="16" t="s">
        <v>243</v>
      </c>
      <c r="B16" s="17" t="s">
        <v>355</v>
      </c>
      <c r="C16" s="15" t="s">
        <v>270</v>
      </c>
      <c r="D16" s="15" t="s">
        <v>463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174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1336</v>
      </c>
      <c r="C13" s="5" t="s">
        <v>829</v>
      </c>
      <c r="D13" s="5" t="s">
        <v>1337</v>
      </c>
      <c r="E13" s="14"/>
      <c r="F13" s="1"/>
    </row>
    <row r="14" spans="1:6" x14ac:dyDescent="0.25">
      <c r="A14" s="6" t="s">
        <v>832</v>
      </c>
      <c r="B14" s="9" t="s">
        <v>1338</v>
      </c>
      <c r="C14" s="1" t="s">
        <v>1339</v>
      </c>
      <c r="D14" s="1" t="s">
        <v>1340</v>
      </c>
      <c r="E14" s="12"/>
      <c r="F14" s="1"/>
    </row>
    <row r="15" spans="1:6" x14ac:dyDescent="0.25">
      <c r="A15" s="6" t="s">
        <v>239</v>
      </c>
      <c r="B15" s="9" t="s">
        <v>246</v>
      </c>
      <c r="C15" s="1" t="s">
        <v>270</v>
      </c>
      <c r="D15" s="1" t="s">
        <v>461</v>
      </c>
      <c r="E15" s="12"/>
      <c r="F15" s="1"/>
    </row>
    <row r="16" spans="1:6" x14ac:dyDescent="0.25">
      <c r="A16" s="6" t="s">
        <v>243</v>
      </c>
      <c r="B16" s="9" t="s">
        <v>244</v>
      </c>
      <c r="C16" s="1" t="s">
        <v>245</v>
      </c>
      <c r="D16" s="1" t="s">
        <v>246</v>
      </c>
      <c r="E16" s="12"/>
      <c r="F16" s="1"/>
    </row>
    <row r="17" spans="1:6" x14ac:dyDescent="0.25">
      <c r="A17" s="16" t="s">
        <v>357</v>
      </c>
      <c r="B17" s="17" t="s">
        <v>245</v>
      </c>
      <c r="C17" s="15" t="s">
        <v>245</v>
      </c>
      <c r="D17" s="15" t="s">
        <v>462</v>
      </c>
      <c r="E17" s="18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3" t="s">
        <v>214</v>
      </c>
      <c r="B21" s="1"/>
      <c r="C21" s="1"/>
      <c r="D21" s="1"/>
      <c r="E21" s="1"/>
      <c r="F21" s="1"/>
    </row>
    <row r="22" spans="1:6" x14ac:dyDescent="0.25">
      <c r="A22" s="3" t="s">
        <v>247</v>
      </c>
      <c r="B22" s="1"/>
      <c r="C22" s="1"/>
      <c r="D22" s="1"/>
      <c r="E22" s="1"/>
      <c r="F22" s="1"/>
    </row>
    <row r="23" spans="1:6" x14ac:dyDescent="0.25">
      <c r="A23" s="3" t="s">
        <v>248</v>
      </c>
      <c r="B23" s="1"/>
      <c r="C23" s="1"/>
      <c r="D23" s="1"/>
      <c r="E23" s="1"/>
      <c r="F23" s="1"/>
    </row>
    <row r="24" spans="1:6" x14ac:dyDescent="0.25">
      <c r="A24" s="3"/>
    </row>
  </sheetData>
  <pageMargins left="0.7" right="0.7" top="0.75" bottom="0.75" header="0.3" footer="0.3"/>
  <pageSetup paperSize="9" orientation="portrait" horizontalDpi="300" verticalDpi="30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176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1341</v>
      </c>
      <c r="C13" s="5" t="s">
        <v>1342</v>
      </c>
      <c r="D13" s="5" t="s">
        <v>1343</v>
      </c>
      <c r="E13" s="14"/>
      <c r="F13" s="1"/>
    </row>
    <row r="14" spans="1:6" x14ac:dyDescent="0.25">
      <c r="A14" s="6" t="s">
        <v>832</v>
      </c>
      <c r="B14" s="9" t="s">
        <v>1344</v>
      </c>
      <c r="C14" s="1" t="s">
        <v>1345</v>
      </c>
      <c r="D14" s="1" t="s">
        <v>1346</v>
      </c>
      <c r="E14" s="12"/>
      <c r="F14" s="1"/>
    </row>
    <row r="15" spans="1:6" x14ac:dyDescent="0.25">
      <c r="A15" s="6" t="s">
        <v>239</v>
      </c>
      <c r="B15" s="9" t="s">
        <v>241</v>
      </c>
      <c r="C15" s="1" t="s">
        <v>463</v>
      </c>
      <c r="D15" s="1" t="s">
        <v>334</v>
      </c>
      <c r="E15" s="12"/>
      <c r="F15" s="1"/>
    </row>
    <row r="16" spans="1:6" x14ac:dyDescent="0.25">
      <c r="A16" s="6" t="s">
        <v>243</v>
      </c>
      <c r="B16" s="9" t="s">
        <v>313</v>
      </c>
      <c r="C16" s="1" t="s">
        <v>462</v>
      </c>
      <c r="D16" s="1" t="s">
        <v>493</v>
      </c>
      <c r="E16" s="12"/>
      <c r="F16" s="1"/>
    </row>
    <row r="17" spans="1:6" x14ac:dyDescent="0.25">
      <c r="A17" s="16" t="s">
        <v>357</v>
      </c>
      <c r="B17" s="17" t="s">
        <v>245</v>
      </c>
      <c r="C17" s="15" t="s">
        <v>245</v>
      </c>
      <c r="D17" s="15" t="s">
        <v>462</v>
      </c>
      <c r="E17" s="18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3" t="s">
        <v>214</v>
      </c>
      <c r="B21" s="1"/>
      <c r="C21" s="1"/>
      <c r="D21" s="1"/>
      <c r="E21" s="1"/>
      <c r="F21" s="1"/>
    </row>
    <row r="22" spans="1:6" x14ac:dyDescent="0.25">
      <c r="A22" s="3" t="s">
        <v>247</v>
      </c>
      <c r="B22" s="1"/>
      <c r="C22" s="1"/>
      <c r="D22" s="1"/>
      <c r="E22" s="1"/>
      <c r="F22" s="1"/>
    </row>
    <row r="23" spans="1:6" x14ac:dyDescent="0.25">
      <c r="A23" s="3" t="s">
        <v>248</v>
      </c>
      <c r="B23" s="1"/>
      <c r="C23" s="1"/>
      <c r="D23" s="1"/>
      <c r="E23" s="1"/>
      <c r="F23" s="1"/>
    </row>
    <row r="24" spans="1:6" x14ac:dyDescent="0.25">
      <c r="A24" s="3"/>
    </row>
  </sheetData>
  <pageMargins left="0.7" right="0.7" top="0.75" bottom="0.75" header="0.3" footer="0.3"/>
  <pageSetup paperSize="9" orientation="portrait" horizontalDpi="300" verticalDpi="30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178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273</v>
      </c>
      <c r="C13" s="5" t="s">
        <v>479</v>
      </c>
      <c r="D13" s="5" t="s">
        <v>1347</v>
      </c>
      <c r="E13" s="14"/>
      <c r="F13" s="1"/>
    </row>
    <row r="14" spans="1:6" x14ac:dyDescent="0.25">
      <c r="A14" s="6" t="s">
        <v>832</v>
      </c>
      <c r="B14" s="9" t="s">
        <v>1348</v>
      </c>
      <c r="C14" s="1" t="s">
        <v>1349</v>
      </c>
      <c r="D14" s="1" t="s">
        <v>1350</v>
      </c>
      <c r="E14" s="12"/>
      <c r="F14" s="1"/>
    </row>
    <row r="15" spans="1:6" x14ac:dyDescent="0.25">
      <c r="A15" s="6" t="s">
        <v>239</v>
      </c>
      <c r="B15" s="9" t="s">
        <v>333</v>
      </c>
      <c r="C15" s="1" t="s">
        <v>246</v>
      </c>
      <c r="D15" s="1" t="s">
        <v>432</v>
      </c>
      <c r="E15" s="12"/>
      <c r="F15" s="1"/>
    </row>
    <row r="16" spans="1:6" x14ac:dyDescent="0.25">
      <c r="A16" s="6" t="s">
        <v>243</v>
      </c>
      <c r="B16" s="9" t="s">
        <v>355</v>
      </c>
      <c r="C16" s="1" t="s">
        <v>244</v>
      </c>
      <c r="D16" s="1" t="s">
        <v>432</v>
      </c>
      <c r="E16" s="12"/>
      <c r="F16" s="1"/>
    </row>
    <row r="17" spans="1:6" x14ac:dyDescent="0.25">
      <c r="A17" s="16" t="s">
        <v>357</v>
      </c>
      <c r="B17" s="17" t="s">
        <v>245</v>
      </c>
      <c r="C17" s="15" t="s">
        <v>245</v>
      </c>
      <c r="D17" s="15" t="s">
        <v>462</v>
      </c>
      <c r="E17" s="18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3" t="s">
        <v>214</v>
      </c>
      <c r="B21" s="1"/>
      <c r="C21" s="1"/>
      <c r="D21" s="1"/>
      <c r="E21" s="1"/>
      <c r="F21" s="1"/>
    </row>
    <row r="22" spans="1:6" x14ac:dyDescent="0.25">
      <c r="A22" s="3" t="s">
        <v>247</v>
      </c>
      <c r="B22" s="1"/>
      <c r="C22" s="1"/>
      <c r="D22" s="1"/>
      <c r="E22" s="1"/>
      <c r="F22" s="1"/>
    </row>
    <row r="23" spans="1:6" x14ac:dyDescent="0.25">
      <c r="A23" s="3" t="s">
        <v>248</v>
      </c>
      <c r="B23" s="1"/>
      <c r="C23" s="1"/>
      <c r="D23" s="1"/>
      <c r="E23" s="1"/>
      <c r="F23" s="1"/>
    </row>
    <row r="24" spans="1:6" x14ac:dyDescent="0.25">
      <c r="A24" s="3"/>
    </row>
  </sheetData>
  <pageMargins left="0.7" right="0.7" top="0.75" bottom="0.75" header="0.3" footer="0.3"/>
  <pageSetup paperSize="9" orientation="portrait" horizontalDpi="300" verticalDpi="30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181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1351</v>
      </c>
      <c r="C13" s="5" t="s">
        <v>1352</v>
      </c>
      <c r="D13" s="5" t="s">
        <v>1353</v>
      </c>
      <c r="E13" s="14"/>
      <c r="F13" s="1"/>
    </row>
    <row r="14" spans="1:6" x14ac:dyDescent="0.25">
      <c r="A14" s="6" t="s">
        <v>832</v>
      </c>
      <c r="B14" s="9" t="s">
        <v>1354</v>
      </c>
      <c r="C14" s="1" t="s">
        <v>1355</v>
      </c>
      <c r="D14" s="1" t="s">
        <v>1356</v>
      </c>
      <c r="E14" s="12"/>
      <c r="F14" s="1"/>
    </row>
    <row r="15" spans="1:6" x14ac:dyDescent="0.25">
      <c r="A15" s="6" t="s">
        <v>239</v>
      </c>
      <c r="B15" s="9" t="s">
        <v>246</v>
      </c>
      <c r="C15" s="1" t="s">
        <v>244</v>
      </c>
      <c r="D15" s="1" t="s">
        <v>404</v>
      </c>
      <c r="E15" s="12"/>
      <c r="F15" s="1"/>
    </row>
    <row r="16" spans="1:6" x14ac:dyDescent="0.25">
      <c r="A16" s="6" t="s">
        <v>243</v>
      </c>
      <c r="B16" s="9" t="s">
        <v>270</v>
      </c>
      <c r="C16" s="1" t="s">
        <v>245</v>
      </c>
      <c r="D16" s="1" t="s">
        <v>461</v>
      </c>
      <c r="E16" s="12"/>
      <c r="F16" s="1"/>
    </row>
    <row r="17" spans="1:6" x14ac:dyDescent="0.25">
      <c r="A17" s="16" t="s">
        <v>357</v>
      </c>
      <c r="B17" s="17" t="s">
        <v>245</v>
      </c>
      <c r="C17" s="15" t="s">
        <v>245</v>
      </c>
      <c r="D17" s="15" t="s">
        <v>462</v>
      </c>
      <c r="E17" s="18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3" t="s">
        <v>214</v>
      </c>
      <c r="B21" s="1"/>
      <c r="C21" s="1"/>
      <c r="D21" s="1"/>
      <c r="E21" s="1"/>
      <c r="F21" s="1"/>
    </row>
    <row r="22" spans="1:6" x14ac:dyDescent="0.25">
      <c r="A22" s="3" t="s">
        <v>247</v>
      </c>
      <c r="B22" s="1"/>
      <c r="C22" s="1"/>
      <c r="D22" s="1"/>
      <c r="E22" s="1"/>
      <c r="F22" s="1"/>
    </row>
    <row r="23" spans="1:6" x14ac:dyDescent="0.25">
      <c r="A23" s="3" t="s">
        <v>248</v>
      </c>
      <c r="B23" s="1"/>
      <c r="C23" s="1"/>
      <c r="D23" s="1"/>
      <c r="E23" s="1"/>
      <c r="F23" s="1"/>
    </row>
    <row r="24" spans="1:6" x14ac:dyDescent="0.25">
      <c r="A24" s="3"/>
    </row>
  </sheetData>
  <pageMargins left="0.7" right="0.7" top="0.75" bottom="0.75" header="0.3" footer="0.3"/>
  <pageSetup paperSize="9" orientation="portrait" horizontalDpi="300" verticalDpi="30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183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1357</v>
      </c>
      <c r="C13" s="5" t="s">
        <v>1358</v>
      </c>
      <c r="D13" s="5" t="s">
        <v>1359</v>
      </c>
      <c r="E13" s="14"/>
      <c r="F13" s="1"/>
    </row>
    <row r="14" spans="1:6" x14ac:dyDescent="0.25">
      <c r="A14" s="6" t="s">
        <v>832</v>
      </c>
      <c r="B14" s="9" t="s">
        <v>1360</v>
      </c>
      <c r="C14" s="1" t="s">
        <v>1361</v>
      </c>
      <c r="D14" s="1" t="s">
        <v>1362</v>
      </c>
      <c r="E14" s="12"/>
      <c r="F14" s="1"/>
    </row>
    <row r="15" spans="1:6" x14ac:dyDescent="0.25">
      <c r="A15" s="6" t="s">
        <v>239</v>
      </c>
      <c r="B15" s="9" t="s">
        <v>404</v>
      </c>
      <c r="C15" s="1" t="s">
        <v>635</v>
      </c>
      <c r="D15" s="1" t="s">
        <v>1363</v>
      </c>
      <c r="E15" s="12"/>
      <c r="F15" s="1"/>
    </row>
    <row r="16" spans="1:6" x14ac:dyDescent="0.25">
      <c r="A16" s="16" t="s">
        <v>243</v>
      </c>
      <c r="B16" s="17" t="s">
        <v>270</v>
      </c>
      <c r="C16" s="15" t="s">
        <v>245</v>
      </c>
      <c r="D16" s="15" t="s">
        <v>657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185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1364</v>
      </c>
      <c r="C13" s="5" t="s">
        <v>1365</v>
      </c>
      <c r="D13" s="5" t="s">
        <v>1366</v>
      </c>
      <c r="E13" s="14"/>
      <c r="F13" s="1"/>
    </row>
    <row r="14" spans="1:6" x14ac:dyDescent="0.25">
      <c r="A14" s="6" t="s">
        <v>832</v>
      </c>
      <c r="B14" s="9" t="s">
        <v>1367</v>
      </c>
      <c r="C14" s="1" t="s">
        <v>1368</v>
      </c>
      <c r="D14" s="1" t="s">
        <v>1369</v>
      </c>
      <c r="E14" s="12"/>
      <c r="F14" s="1"/>
    </row>
    <row r="15" spans="1:6" x14ac:dyDescent="0.25">
      <c r="A15" s="6" t="s">
        <v>239</v>
      </c>
      <c r="B15" s="9" t="s">
        <v>246</v>
      </c>
      <c r="C15" s="1" t="s">
        <v>244</v>
      </c>
      <c r="D15" s="1" t="s">
        <v>404</v>
      </c>
      <c r="E15" s="12"/>
      <c r="F15" s="1"/>
    </row>
    <row r="16" spans="1:6" x14ac:dyDescent="0.25">
      <c r="A16" s="16" t="s">
        <v>243</v>
      </c>
      <c r="B16" s="17" t="s">
        <v>245</v>
      </c>
      <c r="C16" s="15" t="s">
        <v>245</v>
      </c>
      <c r="D16" s="15" t="s">
        <v>245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187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332</v>
      </c>
      <c r="C13" s="5" t="s">
        <v>889</v>
      </c>
      <c r="D13" s="5" t="s">
        <v>1370</v>
      </c>
      <c r="E13" s="14"/>
      <c r="F13" s="1"/>
    </row>
    <row r="14" spans="1:6" x14ac:dyDescent="0.25">
      <c r="A14" s="6" t="s">
        <v>832</v>
      </c>
      <c r="B14" s="9" t="s">
        <v>1371</v>
      </c>
      <c r="C14" s="1" t="s">
        <v>1372</v>
      </c>
      <c r="D14" s="1" t="s">
        <v>1373</v>
      </c>
      <c r="E14" s="12"/>
      <c r="F14" s="1"/>
    </row>
    <row r="15" spans="1:6" x14ac:dyDescent="0.25">
      <c r="A15" s="6" t="s">
        <v>239</v>
      </c>
      <c r="B15" s="9" t="s">
        <v>244</v>
      </c>
      <c r="C15" s="1" t="s">
        <v>245</v>
      </c>
      <c r="D15" s="1" t="s">
        <v>355</v>
      </c>
      <c r="E15" s="12"/>
      <c r="F15" s="1"/>
    </row>
    <row r="16" spans="1:6" x14ac:dyDescent="0.25">
      <c r="A16" s="16" t="s">
        <v>243</v>
      </c>
      <c r="B16" s="17" t="s">
        <v>245</v>
      </c>
      <c r="C16" s="15" t="s">
        <v>245</v>
      </c>
      <c r="D16" s="15" t="s">
        <v>245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190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1374</v>
      </c>
      <c r="C13" s="5" t="s">
        <v>494</v>
      </c>
      <c r="D13" s="5" t="s">
        <v>1172</v>
      </c>
      <c r="E13" s="14"/>
      <c r="F13" s="1"/>
    </row>
    <row r="14" spans="1:6" x14ac:dyDescent="0.25">
      <c r="A14" s="6" t="s">
        <v>832</v>
      </c>
      <c r="B14" s="9" t="s">
        <v>1375</v>
      </c>
      <c r="C14" s="1" t="s">
        <v>1376</v>
      </c>
      <c r="D14" s="1" t="s">
        <v>1377</v>
      </c>
      <c r="E14" s="12"/>
      <c r="F14" s="1"/>
    </row>
    <row r="15" spans="1:6" x14ac:dyDescent="0.25">
      <c r="A15" s="6" t="s">
        <v>239</v>
      </c>
      <c r="B15" s="9" t="s">
        <v>313</v>
      </c>
      <c r="C15" s="1" t="s">
        <v>462</v>
      </c>
      <c r="D15" s="1" t="s">
        <v>271</v>
      </c>
      <c r="E15" s="12"/>
      <c r="F15" s="1"/>
    </row>
    <row r="16" spans="1:6" x14ac:dyDescent="0.25">
      <c r="A16" s="16" t="s">
        <v>243</v>
      </c>
      <c r="B16" s="17" t="s">
        <v>244</v>
      </c>
      <c r="C16" s="15" t="s">
        <v>245</v>
      </c>
      <c r="D16" s="15" t="s">
        <v>657</v>
      </c>
      <c r="E16" s="18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3" t="s">
        <v>214</v>
      </c>
      <c r="B20" s="1"/>
      <c r="C20" s="1"/>
      <c r="D20" s="1"/>
      <c r="E20" s="1"/>
      <c r="F20" s="1"/>
    </row>
    <row r="21" spans="1:6" x14ac:dyDescent="0.25">
      <c r="A21" s="3" t="s">
        <v>247</v>
      </c>
      <c r="B21" s="1"/>
      <c r="C21" s="1"/>
      <c r="D21" s="1"/>
      <c r="E21" s="1"/>
      <c r="F21" s="1"/>
    </row>
    <row r="22" spans="1:6" x14ac:dyDescent="0.25">
      <c r="A22" s="3" t="s">
        <v>248</v>
      </c>
      <c r="B22" s="1"/>
      <c r="C22" s="1"/>
      <c r="D22" s="1"/>
      <c r="E22" s="1"/>
      <c r="F22" s="1"/>
    </row>
    <row r="23" spans="1:6" x14ac:dyDescent="0.25">
      <c r="A23" s="3"/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23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215</v>
      </c>
      <c r="B13" s="11" t="s">
        <v>384</v>
      </c>
      <c r="C13" s="5" t="s">
        <v>385</v>
      </c>
      <c r="D13" s="5" t="s">
        <v>386</v>
      </c>
      <c r="E13" s="14"/>
      <c r="F13" s="1"/>
    </row>
    <row r="14" spans="1:6" x14ac:dyDescent="0.25">
      <c r="A14" s="6" t="s">
        <v>219</v>
      </c>
      <c r="B14" s="9" t="s">
        <v>387</v>
      </c>
      <c r="C14" s="1" t="s">
        <v>388</v>
      </c>
      <c r="D14" s="1" t="s">
        <v>389</v>
      </c>
      <c r="E14" s="12"/>
      <c r="F14" s="1"/>
    </row>
    <row r="15" spans="1:6" x14ac:dyDescent="0.25">
      <c r="A15" s="6" t="s">
        <v>223</v>
      </c>
      <c r="B15" s="9" t="s">
        <v>390</v>
      </c>
      <c r="C15" s="1" t="s">
        <v>391</v>
      </c>
      <c r="D15" s="1" t="s">
        <v>392</v>
      </c>
      <c r="E15" s="12"/>
      <c r="F15" s="1"/>
    </row>
    <row r="16" spans="1:6" x14ac:dyDescent="0.25">
      <c r="A16" s="6" t="s">
        <v>227</v>
      </c>
      <c r="B16" s="9" t="s">
        <v>393</v>
      </c>
      <c r="C16" s="1" t="s">
        <v>394</v>
      </c>
      <c r="D16" s="1" t="s">
        <v>395</v>
      </c>
      <c r="E16" s="12"/>
      <c r="F16" s="1"/>
    </row>
    <row r="17" spans="1:6" x14ac:dyDescent="0.25">
      <c r="A17" s="6" t="s">
        <v>231</v>
      </c>
      <c r="B17" s="9" t="s">
        <v>396</v>
      </c>
      <c r="C17" s="1" t="s">
        <v>397</v>
      </c>
      <c r="D17" s="1" t="s">
        <v>398</v>
      </c>
      <c r="E17" s="12"/>
      <c r="F17" s="1"/>
    </row>
    <row r="18" spans="1:6" x14ac:dyDescent="0.25">
      <c r="A18" s="6" t="s">
        <v>235</v>
      </c>
      <c r="B18" s="9" t="s">
        <v>399</v>
      </c>
      <c r="C18" s="1" t="s">
        <v>400</v>
      </c>
      <c r="D18" s="1" t="s">
        <v>401</v>
      </c>
      <c r="E18" s="12"/>
      <c r="F18" s="1"/>
    </row>
    <row r="19" spans="1:6" x14ac:dyDescent="0.25">
      <c r="A19" s="6" t="s">
        <v>239</v>
      </c>
      <c r="B19" s="9" t="s">
        <v>402</v>
      </c>
      <c r="C19" s="1" t="s">
        <v>403</v>
      </c>
      <c r="D19" s="1" t="s">
        <v>312</v>
      </c>
      <c r="E19" s="12"/>
      <c r="F19" s="1"/>
    </row>
    <row r="20" spans="1:6" x14ac:dyDescent="0.25">
      <c r="A20" s="6" t="s">
        <v>243</v>
      </c>
      <c r="B20" s="9" t="s">
        <v>404</v>
      </c>
      <c r="C20" s="1" t="s">
        <v>333</v>
      </c>
      <c r="D20" s="1" t="s">
        <v>405</v>
      </c>
      <c r="E20" s="12"/>
      <c r="F20" s="1"/>
    </row>
    <row r="21" spans="1:6" x14ac:dyDescent="0.25">
      <c r="A21" s="16" t="s">
        <v>357</v>
      </c>
      <c r="B21" s="17" t="s">
        <v>358</v>
      </c>
      <c r="C21" s="15" t="s">
        <v>359</v>
      </c>
      <c r="D21" s="15" t="s">
        <v>360</v>
      </c>
      <c r="E21" s="18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3" t="s">
        <v>214</v>
      </c>
      <c r="B25" s="1"/>
      <c r="C25" s="1"/>
      <c r="D25" s="1"/>
      <c r="E25" s="1"/>
      <c r="F25" s="1"/>
    </row>
    <row r="26" spans="1:6" x14ac:dyDescent="0.25">
      <c r="A26" s="3" t="s">
        <v>247</v>
      </c>
      <c r="B26" s="1"/>
      <c r="C26" s="1"/>
      <c r="D26" s="1"/>
      <c r="E26" s="1"/>
      <c r="F26" s="1"/>
    </row>
    <row r="27" spans="1:6" x14ac:dyDescent="0.25">
      <c r="A27" s="3" t="s">
        <v>248</v>
      </c>
      <c r="B27" s="1"/>
      <c r="C27" s="1"/>
      <c r="D27" s="1"/>
      <c r="E27" s="1"/>
      <c r="F27" s="1"/>
    </row>
    <row r="28" spans="1:6" x14ac:dyDescent="0.25">
      <c r="A28" s="3"/>
    </row>
  </sheetData>
  <pageMargins left="0.7" right="0.7" top="0.75" bottom="0.75" header="0.3" footer="0.3"/>
  <pageSetup paperSize="9" orientation="portrait" horizontalDpi="300" verticalDpi="3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192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1378</v>
      </c>
      <c r="C13" s="5" t="s">
        <v>1379</v>
      </c>
      <c r="D13" s="5" t="s">
        <v>1380</v>
      </c>
      <c r="E13" s="14"/>
      <c r="F13" s="1"/>
    </row>
    <row r="14" spans="1:6" x14ac:dyDescent="0.25">
      <c r="A14" s="6" t="s">
        <v>832</v>
      </c>
      <c r="B14" s="9" t="s">
        <v>1381</v>
      </c>
      <c r="C14" s="1" t="s">
        <v>538</v>
      </c>
      <c r="D14" s="1" t="s">
        <v>1382</v>
      </c>
      <c r="E14" s="12"/>
      <c r="F14" s="1"/>
    </row>
    <row r="15" spans="1:6" x14ac:dyDescent="0.25">
      <c r="A15" s="6" t="s">
        <v>239</v>
      </c>
      <c r="B15" s="9" t="s">
        <v>534</v>
      </c>
      <c r="C15" s="1" t="s">
        <v>242</v>
      </c>
      <c r="D15" s="1" t="s">
        <v>1383</v>
      </c>
      <c r="E15" s="12"/>
      <c r="F15" s="1"/>
    </row>
    <row r="16" spans="1:6" x14ac:dyDescent="0.25">
      <c r="A16" s="6" t="s">
        <v>243</v>
      </c>
      <c r="B16" s="9" t="s">
        <v>246</v>
      </c>
      <c r="C16" s="1" t="s">
        <v>270</v>
      </c>
      <c r="D16" s="1" t="s">
        <v>433</v>
      </c>
      <c r="E16" s="12"/>
      <c r="F16" s="1"/>
    </row>
    <row r="17" spans="1:6" x14ac:dyDescent="0.25">
      <c r="A17" s="16" t="s">
        <v>357</v>
      </c>
      <c r="B17" s="17" t="s">
        <v>245</v>
      </c>
      <c r="C17" s="15" t="s">
        <v>245</v>
      </c>
      <c r="D17" s="15" t="s">
        <v>462</v>
      </c>
      <c r="E17" s="18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3" t="s">
        <v>214</v>
      </c>
      <c r="B21" s="1"/>
      <c r="C21" s="1"/>
      <c r="D21" s="1"/>
      <c r="E21" s="1"/>
      <c r="F21" s="1"/>
    </row>
    <row r="22" spans="1:6" x14ac:dyDescent="0.25">
      <c r="A22" s="3" t="s">
        <v>247</v>
      </c>
      <c r="B22" s="1"/>
      <c r="C22" s="1"/>
      <c r="D22" s="1"/>
      <c r="E22" s="1"/>
      <c r="F22" s="1"/>
    </row>
    <row r="23" spans="1:6" x14ac:dyDescent="0.25">
      <c r="A23" s="3" t="s">
        <v>248</v>
      </c>
      <c r="B23" s="1"/>
      <c r="C23" s="1"/>
      <c r="D23" s="1"/>
      <c r="E23" s="1"/>
      <c r="F23" s="1"/>
    </row>
    <row r="24" spans="1:6" x14ac:dyDescent="0.25">
      <c r="A24" s="3"/>
    </row>
  </sheetData>
  <pageMargins left="0.7" right="0.7" top="0.75" bottom="0.75" header="0.3" footer="0.3"/>
  <pageSetup paperSize="9" orientation="portrait" horizontalDpi="300" verticalDpi="30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194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1384</v>
      </c>
      <c r="C13" s="5" t="s">
        <v>1385</v>
      </c>
      <c r="D13" s="5" t="s">
        <v>1386</v>
      </c>
      <c r="E13" s="14"/>
      <c r="F13" s="1"/>
    </row>
    <row r="14" spans="1:6" x14ac:dyDescent="0.25">
      <c r="A14" s="6" t="s">
        <v>832</v>
      </c>
      <c r="B14" s="9" t="s">
        <v>1387</v>
      </c>
      <c r="C14" s="1" t="s">
        <v>1388</v>
      </c>
      <c r="D14" s="1" t="s">
        <v>1389</v>
      </c>
      <c r="E14" s="12"/>
      <c r="F14" s="1"/>
    </row>
    <row r="15" spans="1:6" x14ac:dyDescent="0.25">
      <c r="A15" s="6" t="s">
        <v>239</v>
      </c>
      <c r="B15" s="9" t="s">
        <v>1390</v>
      </c>
      <c r="C15" s="1" t="s">
        <v>403</v>
      </c>
      <c r="D15" s="1" t="s">
        <v>1391</v>
      </c>
      <c r="E15" s="12"/>
      <c r="F15" s="1"/>
    </row>
    <row r="16" spans="1:6" x14ac:dyDescent="0.25">
      <c r="A16" s="6" t="s">
        <v>243</v>
      </c>
      <c r="B16" s="9" t="s">
        <v>635</v>
      </c>
      <c r="C16" s="1" t="s">
        <v>270</v>
      </c>
      <c r="D16" s="1" t="s">
        <v>404</v>
      </c>
      <c r="E16" s="12"/>
      <c r="F16" s="1"/>
    </row>
    <row r="17" spans="1:6" x14ac:dyDescent="0.25">
      <c r="A17" s="16" t="s">
        <v>357</v>
      </c>
      <c r="B17" s="17" t="s">
        <v>245</v>
      </c>
      <c r="C17" s="15" t="s">
        <v>245</v>
      </c>
      <c r="D17" s="15" t="s">
        <v>462</v>
      </c>
      <c r="E17" s="18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3" t="s">
        <v>214</v>
      </c>
      <c r="B21" s="1"/>
      <c r="C21" s="1"/>
      <c r="D21" s="1"/>
      <c r="E21" s="1"/>
      <c r="F21" s="1"/>
    </row>
    <row r="22" spans="1:6" x14ac:dyDescent="0.25">
      <c r="A22" s="3" t="s">
        <v>247</v>
      </c>
      <c r="B22" s="1"/>
      <c r="C22" s="1"/>
      <c r="D22" s="1"/>
      <c r="E22" s="1"/>
      <c r="F22" s="1"/>
    </row>
    <row r="23" spans="1:6" x14ac:dyDescent="0.25">
      <c r="A23" s="3" t="s">
        <v>248</v>
      </c>
      <c r="B23" s="1"/>
      <c r="C23" s="1"/>
      <c r="D23" s="1"/>
      <c r="E23" s="1"/>
      <c r="F23" s="1"/>
    </row>
    <row r="24" spans="1:6" x14ac:dyDescent="0.25">
      <c r="A24" s="3"/>
    </row>
  </sheetData>
  <pageMargins left="0.7" right="0.7" top="0.75" bottom="0.75" header="0.3" footer="0.3"/>
  <pageSetup paperSize="9" orientation="portrait" horizontalDpi="300" verticalDpi="30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196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1392</v>
      </c>
      <c r="C13" s="5" t="s">
        <v>1393</v>
      </c>
      <c r="D13" s="5" t="s">
        <v>1394</v>
      </c>
      <c r="E13" s="14"/>
      <c r="F13" s="1"/>
    </row>
    <row r="14" spans="1:6" x14ac:dyDescent="0.25">
      <c r="A14" s="6" t="s">
        <v>832</v>
      </c>
      <c r="B14" s="9" t="s">
        <v>1395</v>
      </c>
      <c r="C14" s="1" t="s">
        <v>1396</v>
      </c>
      <c r="D14" s="1" t="s">
        <v>1397</v>
      </c>
      <c r="E14" s="12"/>
      <c r="F14" s="1"/>
    </row>
    <row r="15" spans="1:6" x14ac:dyDescent="0.25">
      <c r="A15" s="6" t="s">
        <v>239</v>
      </c>
      <c r="B15" s="9" t="s">
        <v>493</v>
      </c>
      <c r="C15" s="1" t="s">
        <v>382</v>
      </c>
      <c r="D15" s="1" t="s">
        <v>1398</v>
      </c>
      <c r="E15" s="12"/>
      <c r="F15" s="1"/>
    </row>
    <row r="16" spans="1:6" x14ac:dyDescent="0.25">
      <c r="A16" s="6" t="s">
        <v>243</v>
      </c>
      <c r="B16" s="9" t="s">
        <v>246</v>
      </c>
      <c r="C16" s="1" t="s">
        <v>244</v>
      </c>
      <c r="D16" s="1" t="s">
        <v>382</v>
      </c>
      <c r="E16" s="12"/>
      <c r="F16" s="1"/>
    </row>
    <row r="17" spans="1:6" x14ac:dyDescent="0.25">
      <c r="A17" s="16" t="s">
        <v>357</v>
      </c>
      <c r="B17" s="17" t="s">
        <v>245</v>
      </c>
      <c r="C17" s="15" t="s">
        <v>245</v>
      </c>
      <c r="D17" s="15" t="s">
        <v>462</v>
      </c>
      <c r="E17" s="18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3" t="s">
        <v>214</v>
      </c>
      <c r="B21" s="1"/>
      <c r="C21" s="1"/>
      <c r="D21" s="1"/>
      <c r="E21" s="1"/>
      <c r="F21" s="1"/>
    </row>
    <row r="22" spans="1:6" x14ac:dyDescent="0.25">
      <c r="A22" s="3" t="s">
        <v>247</v>
      </c>
      <c r="B22" s="1"/>
      <c r="C22" s="1"/>
      <c r="D22" s="1"/>
      <c r="E22" s="1"/>
      <c r="F22" s="1"/>
    </row>
    <row r="23" spans="1:6" x14ac:dyDescent="0.25">
      <c r="A23" s="3" t="s">
        <v>248</v>
      </c>
      <c r="B23" s="1"/>
      <c r="C23" s="1"/>
      <c r="D23" s="1"/>
      <c r="E23" s="1"/>
      <c r="F23" s="1"/>
    </row>
    <row r="24" spans="1:6" x14ac:dyDescent="0.25">
      <c r="A24" s="3"/>
    </row>
  </sheetData>
  <pageMargins left="0.7" right="0.7" top="0.75" bottom="0.75" header="0.3" footer="0.3"/>
  <pageSetup paperSize="9" orientation="portrait" horizontalDpi="300" verticalDpi="30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198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1399</v>
      </c>
      <c r="C13" s="5" t="s">
        <v>1400</v>
      </c>
      <c r="D13" s="5" t="s">
        <v>1401</v>
      </c>
      <c r="E13" s="14"/>
      <c r="F13" s="1"/>
    </row>
    <row r="14" spans="1:6" x14ac:dyDescent="0.25">
      <c r="A14" s="6" t="s">
        <v>832</v>
      </c>
      <c r="B14" s="9" t="s">
        <v>1402</v>
      </c>
      <c r="C14" s="1" t="s">
        <v>1403</v>
      </c>
      <c r="D14" s="1" t="s">
        <v>1404</v>
      </c>
      <c r="E14" s="12"/>
      <c r="F14" s="1"/>
    </row>
    <row r="15" spans="1:6" x14ac:dyDescent="0.25">
      <c r="A15" s="6" t="s">
        <v>239</v>
      </c>
      <c r="B15" s="9" t="s">
        <v>1012</v>
      </c>
      <c r="C15" s="1" t="s">
        <v>432</v>
      </c>
      <c r="D15" s="1" t="s">
        <v>1289</v>
      </c>
      <c r="E15" s="12"/>
      <c r="F15" s="1"/>
    </row>
    <row r="16" spans="1:6" x14ac:dyDescent="0.25">
      <c r="A16" s="6" t="s">
        <v>243</v>
      </c>
      <c r="B16" s="9" t="s">
        <v>246</v>
      </c>
      <c r="C16" s="1" t="s">
        <v>244</v>
      </c>
      <c r="D16" s="1" t="s">
        <v>382</v>
      </c>
      <c r="E16" s="12"/>
      <c r="F16" s="1"/>
    </row>
    <row r="17" spans="1:6" x14ac:dyDescent="0.25">
      <c r="A17" s="16" t="s">
        <v>357</v>
      </c>
      <c r="B17" s="17" t="s">
        <v>245</v>
      </c>
      <c r="C17" s="15" t="s">
        <v>245</v>
      </c>
      <c r="D17" s="15" t="s">
        <v>462</v>
      </c>
      <c r="E17" s="18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3" t="s">
        <v>214</v>
      </c>
      <c r="B21" s="1"/>
      <c r="C21" s="1"/>
      <c r="D21" s="1"/>
      <c r="E21" s="1"/>
      <c r="F21" s="1"/>
    </row>
    <row r="22" spans="1:6" x14ac:dyDescent="0.25">
      <c r="A22" s="3" t="s">
        <v>247</v>
      </c>
      <c r="B22" s="1"/>
      <c r="C22" s="1"/>
      <c r="D22" s="1"/>
      <c r="E22" s="1"/>
      <c r="F22" s="1"/>
    </row>
    <row r="23" spans="1:6" x14ac:dyDescent="0.25">
      <c r="A23" s="3" t="s">
        <v>248</v>
      </c>
      <c r="B23" s="1"/>
      <c r="C23" s="1"/>
      <c r="D23" s="1"/>
      <c r="E23" s="1"/>
      <c r="F23" s="1"/>
    </row>
    <row r="24" spans="1:6" x14ac:dyDescent="0.25">
      <c r="A24" s="3"/>
    </row>
  </sheetData>
  <pageMargins left="0.7" right="0.7" top="0.75" bottom="0.75" header="0.3" footer="0.3"/>
  <pageSetup paperSize="9" orientation="portrait" horizontalDpi="300" verticalDpi="30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200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1405</v>
      </c>
      <c r="C13" s="5" t="s">
        <v>1406</v>
      </c>
      <c r="D13" s="5" t="s">
        <v>1407</v>
      </c>
      <c r="E13" s="14"/>
      <c r="F13" s="1"/>
    </row>
    <row r="14" spans="1:6" x14ac:dyDescent="0.25">
      <c r="A14" s="6" t="s">
        <v>832</v>
      </c>
      <c r="B14" s="9" t="s">
        <v>1408</v>
      </c>
      <c r="C14" s="1" t="s">
        <v>1409</v>
      </c>
      <c r="D14" s="1" t="s">
        <v>1410</v>
      </c>
      <c r="E14" s="12"/>
      <c r="F14" s="1"/>
    </row>
    <row r="15" spans="1:6" x14ac:dyDescent="0.25">
      <c r="A15" s="6" t="s">
        <v>239</v>
      </c>
      <c r="B15" s="9" t="s">
        <v>383</v>
      </c>
      <c r="C15" s="1" t="s">
        <v>493</v>
      </c>
      <c r="D15" s="1" t="s">
        <v>749</v>
      </c>
      <c r="E15" s="12"/>
      <c r="F15" s="1"/>
    </row>
    <row r="16" spans="1:6" x14ac:dyDescent="0.25">
      <c r="A16" s="6" t="s">
        <v>243</v>
      </c>
      <c r="B16" s="9" t="s">
        <v>355</v>
      </c>
      <c r="C16" s="1" t="s">
        <v>270</v>
      </c>
      <c r="D16" s="1" t="s">
        <v>601</v>
      </c>
      <c r="E16" s="12"/>
      <c r="F16" s="1"/>
    </row>
    <row r="17" spans="1:6" x14ac:dyDescent="0.25">
      <c r="A17" s="16" t="s">
        <v>357</v>
      </c>
      <c r="B17" s="17" t="s">
        <v>245</v>
      </c>
      <c r="C17" s="15" t="s">
        <v>245</v>
      </c>
      <c r="D17" s="15" t="s">
        <v>462</v>
      </c>
      <c r="E17" s="18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3" t="s">
        <v>214</v>
      </c>
      <c r="B21" s="1"/>
      <c r="C21" s="1"/>
      <c r="D21" s="1"/>
      <c r="E21" s="1"/>
      <c r="F21" s="1"/>
    </row>
    <row r="22" spans="1:6" x14ac:dyDescent="0.25">
      <c r="A22" s="3" t="s">
        <v>247</v>
      </c>
      <c r="B22" s="1"/>
      <c r="C22" s="1"/>
      <c r="D22" s="1"/>
      <c r="E22" s="1"/>
      <c r="F22" s="1"/>
    </row>
    <row r="23" spans="1:6" x14ac:dyDescent="0.25">
      <c r="A23" s="3" t="s">
        <v>248</v>
      </c>
      <c r="B23" s="1"/>
      <c r="C23" s="1"/>
      <c r="D23" s="1"/>
      <c r="E23" s="1"/>
      <c r="F23" s="1"/>
    </row>
    <row r="24" spans="1:6" x14ac:dyDescent="0.25">
      <c r="A24" s="3"/>
    </row>
  </sheetData>
  <pageMargins left="0.7" right="0.7" top="0.75" bottom="0.75" header="0.3" footer="0.3"/>
  <pageSetup paperSize="9" orientation="portrait" horizontalDpi="300" verticalDpi="30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202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1411</v>
      </c>
      <c r="C13" s="5" t="s">
        <v>1412</v>
      </c>
      <c r="D13" s="5" t="s">
        <v>1413</v>
      </c>
      <c r="E13" s="14"/>
      <c r="F13" s="1"/>
    </row>
    <row r="14" spans="1:6" x14ac:dyDescent="0.25">
      <c r="A14" s="6" t="s">
        <v>832</v>
      </c>
      <c r="B14" s="9" t="s">
        <v>1414</v>
      </c>
      <c r="C14" s="1" t="s">
        <v>1415</v>
      </c>
      <c r="D14" s="1" t="s">
        <v>1416</v>
      </c>
      <c r="E14" s="12"/>
      <c r="F14" s="1"/>
    </row>
    <row r="15" spans="1:6" x14ac:dyDescent="0.25">
      <c r="A15" s="6" t="s">
        <v>239</v>
      </c>
      <c r="B15" s="9" t="s">
        <v>432</v>
      </c>
      <c r="C15" s="1" t="s">
        <v>657</v>
      </c>
      <c r="D15" s="1" t="s">
        <v>1417</v>
      </c>
      <c r="E15" s="12"/>
      <c r="F15" s="1"/>
    </row>
    <row r="16" spans="1:6" x14ac:dyDescent="0.25">
      <c r="A16" s="6" t="s">
        <v>243</v>
      </c>
      <c r="B16" s="9" t="s">
        <v>333</v>
      </c>
      <c r="C16" s="1" t="s">
        <v>462</v>
      </c>
      <c r="D16" s="1" t="s">
        <v>675</v>
      </c>
      <c r="E16" s="12"/>
      <c r="F16" s="1"/>
    </row>
    <row r="17" spans="1:6" x14ac:dyDescent="0.25">
      <c r="A17" s="16" t="s">
        <v>357</v>
      </c>
      <c r="B17" s="17" t="s">
        <v>245</v>
      </c>
      <c r="C17" s="15" t="s">
        <v>245</v>
      </c>
      <c r="D17" s="15" t="s">
        <v>462</v>
      </c>
      <c r="E17" s="18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3" t="s">
        <v>214</v>
      </c>
      <c r="B21" s="1"/>
      <c r="C21" s="1"/>
      <c r="D21" s="1"/>
      <c r="E21" s="1"/>
      <c r="F21" s="1"/>
    </row>
    <row r="22" spans="1:6" x14ac:dyDescent="0.25">
      <c r="A22" s="3" t="s">
        <v>247</v>
      </c>
      <c r="B22" s="1"/>
      <c r="C22" s="1"/>
      <c r="D22" s="1"/>
      <c r="E22" s="1"/>
      <c r="F22" s="1"/>
    </row>
    <row r="23" spans="1:6" x14ac:dyDescent="0.25">
      <c r="A23" s="3" t="s">
        <v>248</v>
      </c>
      <c r="B23" s="1"/>
      <c r="C23" s="1"/>
      <c r="D23" s="1"/>
      <c r="E23" s="1"/>
      <c r="F23" s="1"/>
    </row>
    <row r="24" spans="1:6" x14ac:dyDescent="0.25">
      <c r="A24" s="3"/>
    </row>
  </sheetData>
  <pageMargins left="0.7" right="0.7" top="0.75" bottom="0.75" header="0.3" footer="0.3"/>
  <pageSetup paperSize="9" orientation="portrait" horizontalDpi="300" verticalDpi="30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204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1418</v>
      </c>
      <c r="C13" s="5" t="s">
        <v>1419</v>
      </c>
      <c r="D13" s="5" t="s">
        <v>1420</v>
      </c>
      <c r="E13" s="14"/>
      <c r="F13" s="1"/>
    </row>
    <row r="14" spans="1:6" x14ac:dyDescent="0.25">
      <c r="A14" s="6" t="s">
        <v>832</v>
      </c>
      <c r="B14" s="9" t="s">
        <v>1421</v>
      </c>
      <c r="C14" s="1" t="s">
        <v>1422</v>
      </c>
      <c r="D14" s="1" t="s">
        <v>1423</v>
      </c>
      <c r="E14" s="12"/>
      <c r="F14" s="1"/>
    </row>
    <row r="15" spans="1:6" x14ac:dyDescent="0.25">
      <c r="A15" s="6" t="s">
        <v>239</v>
      </c>
      <c r="B15" s="9" t="s">
        <v>268</v>
      </c>
      <c r="C15" s="1" t="s">
        <v>433</v>
      </c>
      <c r="D15" s="1" t="s">
        <v>240</v>
      </c>
      <c r="E15" s="12"/>
      <c r="F15" s="1"/>
    </row>
    <row r="16" spans="1:6" x14ac:dyDescent="0.25">
      <c r="A16" s="6" t="s">
        <v>243</v>
      </c>
      <c r="B16" s="9" t="s">
        <v>463</v>
      </c>
      <c r="C16" s="1" t="s">
        <v>355</v>
      </c>
      <c r="D16" s="1" t="s">
        <v>1117</v>
      </c>
      <c r="E16" s="12"/>
      <c r="F16" s="1"/>
    </row>
    <row r="17" spans="1:6" x14ac:dyDescent="0.25">
      <c r="A17" s="16" t="s">
        <v>357</v>
      </c>
      <c r="B17" s="17" t="s">
        <v>245</v>
      </c>
      <c r="C17" s="15" t="s">
        <v>245</v>
      </c>
      <c r="D17" s="15" t="s">
        <v>462</v>
      </c>
      <c r="E17" s="18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3" t="s">
        <v>214</v>
      </c>
      <c r="B21" s="1"/>
      <c r="C21" s="1"/>
      <c r="D21" s="1"/>
      <c r="E21" s="1"/>
      <c r="F21" s="1"/>
    </row>
    <row r="22" spans="1:6" x14ac:dyDescent="0.25">
      <c r="A22" s="3" t="s">
        <v>247</v>
      </c>
      <c r="B22" s="1"/>
      <c r="C22" s="1"/>
      <c r="D22" s="1"/>
      <c r="E22" s="1"/>
      <c r="F22" s="1"/>
    </row>
    <row r="23" spans="1:6" x14ac:dyDescent="0.25">
      <c r="A23" s="3" t="s">
        <v>248</v>
      </c>
      <c r="B23" s="1"/>
      <c r="C23" s="1"/>
      <c r="D23" s="1"/>
      <c r="E23" s="1"/>
      <c r="F23" s="1"/>
    </row>
    <row r="24" spans="1:6" x14ac:dyDescent="0.25">
      <c r="A24" s="3"/>
    </row>
  </sheetData>
  <pageMargins left="0.7" right="0.7" top="0.75" bottom="0.75" header="0.3" footer="0.3"/>
  <pageSetup paperSize="9" orientation="portrait" horizontalDpi="300" verticalDpi="30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206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828</v>
      </c>
      <c r="B13" s="11" t="s">
        <v>1424</v>
      </c>
      <c r="C13" s="5" t="s">
        <v>1425</v>
      </c>
      <c r="D13" s="5" t="s">
        <v>1426</v>
      </c>
      <c r="E13" s="14"/>
      <c r="F13" s="1"/>
    </row>
    <row r="14" spans="1:6" x14ac:dyDescent="0.25">
      <c r="A14" s="6" t="s">
        <v>832</v>
      </c>
      <c r="B14" s="9" t="s">
        <v>1427</v>
      </c>
      <c r="C14" s="1" t="s">
        <v>1428</v>
      </c>
      <c r="D14" s="1" t="s">
        <v>1429</v>
      </c>
      <c r="E14" s="12"/>
      <c r="F14" s="1"/>
    </row>
    <row r="15" spans="1:6" x14ac:dyDescent="0.25">
      <c r="A15" s="6" t="s">
        <v>239</v>
      </c>
      <c r="B15" s="9" t="s">
        <v>675</v>
      </c>
      <c r="C15" s="1" t="s">
        <v>601</v>
      </c>
      <c r="D15" s="1" t="s">
        <v>352</v>
      </c>
      <c r="E15" s="12"/>
      <c r="F15" s="1"/>
    </row>
    <row r="16" spans="1:6" x14ac:dyDescent="0.25">
      <c r="A16" s="6" t="s">
        <v>243</v>
      </c>
      <c r="B16" s="9" t="s">
        <v>657</v>
      </c>
      <c r="C16" s="1" t="s">
        <v>246</v>
      </c>
      <c r="D16" s="1" t="s">
        <v>1117</v>
      </c>
      <c r="E16" s="12"/>
      <c r="F16" s="1"/>
    </row>
    <row r="17" spans="1:6" x14ac:dyDescent="0.25">
      <c r="A17" s="16" t="s">
        <v>357</v>
      </c>
      <c r="B17" s="17" t="s">
        <v>245</v>
      </c>
      <c r="C17" s="15" t="s">
        <v>245</v>
      </c>
      <c r="D17" s="15" t="s">
        <v>462</v>
      </c>
      <c r="E17" s="18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3" t="s">
        <v>214</v>
      </c>
      <c r="B21" s="1"/>
      <c r="C21" s="1"/>
      <c r="D21" s="1"/>
      <c r="E21" s="1"/>
      <c r="F21" s="1"/>
    </row>
    <row r="22" spans="1:6" x14ac:dyDescent="0.25">
      <c r="A22" s="3" t="s">
        <v>247</v>
      </c>
      <c r="B22" s="1"/>
      <c r="C22" s="1"/>
      <c r="D22" s="1"/>
      <c r="E22" s="1"/>
      <c r="F22" s="1"/>
    </row>
    <row r="23" spans="1:6" x14ac:dyDescent="0.25">
      <c r="A23" s="3" t="s">
        <v>248</v>
      </c>
      <c r="B23" s="1"/>
      <c r="C23" s="1"/>
      <c r="D23" s="1"/>
      <c r="E23" s="1"/>
      <c r="F23" s="1"/>
    </row>
    <row r="24" spans="1:6" x14ac:dyDescent="0.25">
      <c r="A24" s="3"/>
    </row>
  </sheetData>
  <pageMargins left="0.7" right="0.7" top="0.75" bottom="0.75" header="0.3" footer="0.3"/>
  <pageSetup paperSize="9" orientation="portrait" horizontalDpi="300" verticalDpi="30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/>
  </sheetViews>
  <sheetFormatPr baseColWidth="10" defaultColWidth="11.42578125" defaultRowHeight="15" x14ac:dyDescent="0.25"/>
  <cols>
    <col min="1" max="1" width="40.7109375" customWidth="1"/>
    <col min="2" max="6" width="17.7109375" customWidth="1"/>
  </cols>
  <sheetData>
    <row r="1" spans="1:6" x14ac:dyDescent="0.25">
      <c r="A1" s="19" t="str">
        <f>HYPERLINK("#'Indice'!A1", "Índice")</f>
        <v>Índice</v>
      </c>
      <c r="B1" s="1"/>
      <c r="C1" s="1"/>
      <c r="D1" s="1"/>
      <c r="E1" s="1"/>
      <c r="F1" s="1"/>
    </row>
    <row r="2" spans="1:6" x14ac:dyDescent="0.25">
      <c r="A2" s="2" t="s">
        <v>208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7" t="s">
        <v>210</v>
      </c>
      <c r="B12" s="10" t="s">
        <v>211</v>
      </c>
      <c r="C12" s="4" t="s">
        <v>212</v>
      </c>
      <c r="D12" s="4" t="s">
        <v>213</v>
      </c>
      <c r="E12" s="13" t="s">
        <v>214</v>
      </c>
      <c r="F12" s="1"/>
    </row>
    <row r="13" spans="1:6" x14ac:dyDescent="0.25">
      <c r="A13" s="8" t="s">
        <v>1430</v>
      </c>
      <c r="B13" s="11" t="s">
        <v>1431</v>
      </c>
      <c r="C13" s="5" t="s">
        <v>1432</v>
      </c>
      <c r="D13" s="5" t="s">
        <v>1433</v>
      </c>
      <c r="E13" s="14"/>
      <c r="F13" s="1"/>
    </row>
    <row r="14" spans="1:6" x14ac:dyDescent="0.25">
      <c r="A14" s="6" t="s">
        <v>1434</v>
      </c>
      <c r="B14" s="9" t="s">
        <v>1435</v>
      </c>
      <c r="C14" s="1" t="s">
        <v>1436</v>
      </c>
      <c r="D14" s="1" t="s">
        <v>1437</v>
      </c>
      <c r="E14" s="12"/>
      <c r="F14" s="1"/>
    </row>
    <row r="15" spans="1:6" x14ac:dyDescent="0.25">
      <c r="A15" s="6" t="s">
        <v>1438</v>
      </c>
      <c r="B15" s="9" t="s">
        <v>728</v>
      </c>
      <c r="C15" s="1" t="s">
        <v>1439</v>
      </c>
      <c r="D15" s="1" t="s">
        <v>703</v>
      </c>
      <c r="E15" s="12"/>
      <c r="F15" s="1"/>
    </row>
    <row r="16" spans="1:6" x14ac:dyDescent="0.25">
      <c r="A16" s="6" t="s">
        <v>1440</v>
      </c>
      <c r="B16" s="9" t="s">
        <v>1441</v>
      </c>
      <c r="C16" s="1" t="s">
        <v>1167</v>
      </c>
      <c r="D16" s="1" t="s">
        <v>511</v>
      </c>
      <c r="E16" s="12"/>
      <c r="F16" s="1"/>
    </row>
    <row r="17" spans="1:6" x14ac:dyDescent="0.25">
      <c r="A17" s="6" t="s">
        <v>1442</v>
      </c>
      <c r="B17" s="9" t="s">
        <v>955</v>
      </c>
      <c r="C17" s="1" t="s">
        <v>1443</v>
      </c>
      <c r="D17" s="1" t="s">
        <v>1444</v>
      </c>
      <c r="E17" s="12"/>
      <c r="F17" s="1"/>
    </row>
    <row r="18" spans="1:6" x14ac:dyDescent="0.25">
      <c r="A18" s="6" t="s">
        <v>1445</v>
      </c>
      <c r="B18" s="9" t="s">
        <v>1446</v>
      </c>
      <c r="C18" s="1" t="s">
        <v>632</v>
      </c>
      <c r="D18" s="1" t="s">
        <v>298</v>
      </c>
      <c r="E18" s="12"/>
      <c r="F18" s="1"/>
    </row>
    <row r="19" spans="1:6" x14ac:dyDescent="0.25">
      <c r="A19" s="6" t="s">
        <v>1447</v>
      </c>
      <c r="B19" s="9" t="s">
        <v>297</v>
      </c>
      <c r="C19" s="1" t="s">
        <v>1448</v>
      </c>
      <c r="D19" s="1" t="s">
        <v>1449</v>
      </c>
      <c r="E19" s="12"/>
      <c r="F19" s="1"/>
    </row>
    <row r="20" spans="1:6" x14ac:dyDescent="0.25">
      <c r="A20" s="6" t="s">
        <v>239</v>
      </c>
      <c r="B20" s="9" t="s">
        <v>402</v>
      </c>
      <c r="C20" s="1" t="s">
        <v>356</v>
      </c>
      <c r="D20" s="1" t="s">
        <v>1450</v>
      </c>
      <c r="E20" s="12"/>
      <c r="F20" s="1"/>
    </row>
    <row r="21" spans="1:6" x14ac:dyDescent="0.25">
      <c r="A21" s="16" t="s">
        <v>243</v>
      </c>
      <c r="B21" s="17" t="s">
        <v>635</v>
      </c>
      <c r="C21" s="15" t="s">
        <v>462</v>
      </c>
      <c r="D21" s="15" t="s">
        <v>601</v>
      </c>
      <c r="E21" s="18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3" t="s">
        <v>214</v>
      </c>
      <c r="B25" s="1"/>
      <c r="C25" s="1"/>
      <c r="D25" s="1"/>
      <c r="E25" s="1"/>
      <c r="F25" s="1"/>
    </row>
    <row r="26" spans="1:6" x14ac:dyDescent="0.25">
      <c r="A26" s="3" t="s">
        <v>247</v>
      </c>
      <c r="B26" s="1"/>
      <c r="C26" s="1"/>
      <c r="D26" s="1"/>
      <c r="E26" s="1"/>
      <c r="F26" s="1"/>
    </row>
    <row r="27" spans="1:6" x14ac:dyDescent="0.25">
      <c r="A27" s="3" t="s">
        <v>248</v>
      </c>
      <c r="B27" s="1"/>
      <c r="C27" s="1"/>
      <c r="D27" s="1"/>
      <c r="E27" s="1"/>
      <c r="F27" s="1"/>
    </row>
    <row r="28" spans="1:6" x14ac:dyDescent="0.25">
      <c r="A28" s="3"/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CED3ECF3933B45900640ABD885D19F" ma:contentTypeVersion="17" ma:contentTypeDescription="Crear nuevo documento." ma:contentTypeScope="" ma:versionID="4af236c3d804d2108005dcf4dd701ec0">
  <xsd:schema xmlns:xsd="http://www.w3.org/2001/XMLSchema" xmlns:xs="http://www.w3.org/2001/XMLSchema" xmlns:p="http://schemas.microsoft.com/office/2006/metadata/properties" xmlns:ns2="569eed06-2f3c-411f-809b-15ae850a0396" xmlns:ns3="8825ee46-a2c8-4f9b-b83a-dc7f75123e9d" targetNamespace="http://schemas.microsoft.com/office/2006/metadata/properties" ma:root="true" ma:fieldsID="ba73d746d9ac541c0d19ef1187f7a184" ns2:_="" ns3:_="">
    <xsd:import namespace="569eed06-2f3c-411f-809b-15ae850a0396"/>
    <xsd:import namespace="8825ee46-a2c8-4f9b-b83a-dc7f75123e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eed06-2f3c-411f-809b-15ae850a0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c6d0a366-f013-4afb-8079-7418cfb1d1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5ee46-a2c8-4f9b-b83a-dc7f75123e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8bb7780-966c-46c4-91ca-d623f7ae8829}" ma:internalName="TaxCatchAll" ma:showField="CatchAllData" ma:web="8825ee46-a2c8-4f9b-b83a-dc7f75123e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25ee46-a2c8-4f9b-b83a-dc7f75123e9d" xsi:nil="true"/>
    <lcf76f155ced4ddcb4097134ff3c332f xmlns="569eed06-2f3c-411f-809b-15ae850a039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71B789-7146-4A35-978A-685638EA8E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9eed06-2f3c-411f-809b-15ae850a0396"/>
    <ds:schemaRef ds:uri="8825ee46-a2c8-4f9b-b83a-dc7f75123e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285D6B-37FA-4448-9564-4594B9F68E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A092B0-8B84-4EAC-A201-38615CEE20ED}">
  <ds:schemaRefs>
    <ds:schemaRef ds:uri="569eed06-2f3c-411f-809b-15ae850a0396"/>
    <ds:schemaRef ds:uri="http://schemas.microsoft.com/office/infopath/2007/PartnerControls"/>
    <ds:schemaRef ds:uri="http://purl.org/dc/dcmitype/"/>
    <ds:schemaRef ds:uri="http://schemas.microsoft.com/office/2006/documentManagement/types"/>
    <ds:schemaRef ds:uri="8825ee46-a2c8-4f9b-b83a-dc7f75123e9d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98</vt:i4>
      </vt:variant>
    </vt:vector>
  </HeadingPairs>
  <TitlesOfParts>
    <vt:vector size="98" baseType="lpstr">
      <vt:lpstr>Indice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Cuadro 10</vt:lpstr>
      <vt:lpstr>Cuadro 11</vt:lpstr>
      <vt:lpstr>Cuadro 12</vt:lpstr>
      <vt:lpstr>Cuadro 13</vt:lpstr>
      <vt:lpstr>Cuadro 14</vt:lpstr>
      <vt:lpstr>Cuadro 15</vt:lpstr>
      <vt:lpstr>Cuadro 16</vt:lpstr>
      <vt:lpstr>Cuadro 17</vt:lpstr>
      <vt:lpstr>Cuadro 18</vt:lpstr>
      <vt:lpstr>Cuadro 19</vt:lpstr>
      <vt:lpstr>Cuadro 20</vt:lpstr>
      <vt:lpstr>Cuadro 21</vt:lpstr>
      <vt:lpstr>Cuadro 22</vt:lpstr>
      <vt:lpstr>Cuadro 23</vt:lpstr>
      <vt:lpstr>Cuadro 24</vt:lpstr>
      <vt:lpstr>Cuadro 25</vt:lpstr>
      <vt:lpstr>Cuadro 26</vt:lpstr>
      <vt:lpstr>Cuadro 27</vt:lpstr>
      <vt:lpstr>Cuadro 28</vt:lpstr>
      <vt:lpstr>Cuadro 29</vt:lpstr>
      <vt:lpstr>Cuadro 30</vt:lpstr>
      <vt:lpstr>Cuadro 31</vt:lpstr>
      <vt:lpstr>Cuadro 32</vt:lpstr>
      <vt:lpstr>Cuadro 33</vt:lpstr>
      <vt:lpstr>Cuadro 34</vt:lpstr>
      <vt:lpstr>Cuadro 35</vt:lpstr>
      <vt:lpstr>Cuadro 36</vt:lpstr>
      <vt:lpstr>Cuadro 37</vt:lpstr>
      <vt:lpstr>Cuadro 38</vt:lpstr>
      <vt:lpstr>Cuadro 39</vt:lpstr>
      <vt:lpstr>Cuadro 40</vt:lpstr>
      <vt:lpstr>Cuadro 41</vt:lpstr>
      <vt:lpstr>Cuadro 42</vt:lpstr>
      <vt:lpstr>Cuadro 43</vt:lpstr>
      <vt:lpstr>Cuadro 44</vt:lpstr>
      <vt:lpstr>Cuadro 45</vt:lpstr>
      <vt:lpstr>Cuadro 46</vt:lpstr>
      <vt:lpstr>Cuadro 47</vt:lpstr>
      <vt:lpstr>Cuadro 48</vt:lpstr>
      <vt:lpstr>Cuadro 49</vt:lpstr>
      <vt:lpstr>Cuadro 50</vt:lpstr>
      <vt:lpstr>Cuadro 51</vt:lpstr>
      <vt:lpstr>Cuadro 52</vt:lpstr>
      <vt:lpstr>Cuadro 53</vt:lpstr>
      <vt:lpstr>Cuadro 54</vt:lpstr>
      <vt:lpstr>Cuadro 55</vt:lpstr>
      <vt:lpstr>Cuadro 56</vt:lpstr>
      <vt:lpstr>Cuadro 57</vt:lpstr>
      <vt:lpstr>Cuadro 58</vt:lpstr>
      <vt:lpstr>Cuadro 59</vt:lpstr>
      <vt:lpstr>Cuadro 60</vt:lpstr>
      <vt:lpstr>Cuadro 61</vt:lpstr>
      <vt:lpstr>Cuadro 62</vt:lpstr>
      <vt:lpstr>Cuadro 63</vt:lpstr>
      <vt:lpstr>Cuadro 64</vt:lpstr>
      <vt:lpstr>Cuadro 65</vt:lpstr>
      <vt:lpstr>Cuadro 66</vt:lpstr>
      <vt:lpstr>Cuadro 67</vt:lpstr>
      <vt:lpstr>Cuadro 68</vt:lpstr>
      <vt:lpstr>Cuadro 69</vt:lpstr>
      <vt:lpstr>Cuadro 70</vt:lpstr>
      <vt:lpstr>Cuadro 71</vt:lpstr>
      <vt:lpstr>Cuadro 72</vt:lpstr>
      <vt:lpstr>Cuadro 73</vt:lpstr>
      <vt:lpstr>Cuadro 74</vt:lpstr>
      <vt:lpstr>Cuadro 75</vt:lpstr>
      <vt:lpstr>Cuadro 76</vt:lpstr>
      <vt:lpstr>Cuadro 77</vt:lpstr>
      <vt:lpstr>Cuadro 78</vt:lpstr>
      <vt:lpstr>Cuadro 79</vt:lpstr>
      <vt:lpstr>Cuadro 80</vt:lpstr>
      <vt:lpstr>Cuadro 81</vt:lpstr>
      <vt:lpstr>Cuadro 82</vt:lpstr>
      <vt:lpstr>Cuadro 83</vt:lpstr>
      <vt:lpstr>Cuadro 84</vt:lpstr>
      <vt:lpstr>Cuadro 85</vt:lpstr>
      <vt:lpstr>Cuadro 86</vt:lpstr>
      <vt:lpstr>Cuadro 87</vt:lpstr>
      <vt:lpstr>Cuadro 88</vt:lpstr>
      <vt:lpstr>Cuadro 89</vt:lpstr>
      <vt:lpstr>Cuadro 90</vt:lpstr>
      <vt:lpstr>Cuadro 91</vt:lpstr>
      <vt:lpstr>Cuadro 92</vt:lpstr>
      <vt:lpstr>Cuadro 93</vt:lpstr>
      <vt:lpstr>Cuadro 94</vt:lpstr>
      <vt:lpstr>Cuadro 95</vt:lpstr>
      <vt:lpstr>Cuadro 96</vt:lpstr>
      <vt:lpstr>Cuadro 97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nberhom</dc:creator>
  <cp:keywords/>
  <dc:description/>
  <cp:lastModifiedBy>Néstor Manuel Montesinos Affeld</cp:lastModifiedBy>
  <cp:revision/>
  <dcterms:created xsi:type="dcterms:W3CDTF">2025-10-15T12:49:18Z</dcterms:created>
  <dcterms:modified xsi:type="dcterms:W3CDTF">2025-10-15T21:25:54Z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0x010100C9CED3ECF3933B45900640ABD885D19F</vt:lpwstr>
  </property>
  <property fmtid="{D5CDD505-2E9C-101B-9397-08002B2CF9AE}" pid="3" name="MediaServiceImageTags">
    <vt:lpwstr/>
  </property>
</Properties>
</file>